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8075" windowHeight="4560"/>
  </bookViews>
  <sheets>
    <sheet name="Rekapitulace" sheetId="3" r:id="rId1"/>
    <sheet name="Rozpočet" sheetId="2" r:id="rId2"/>
  </sheets>
  <calcPr calcId="145621"/>
</workbook>
</file>

<file path=xl/calcChain.xml><?xml version="1.0" encoding="utf-8"?>
<calcChain xmlns="http://schemas.openxmlformats.org/spreadsheetml/2006/main">
  <c r="K341" i="2" l="1"/>
  <c r="K73" i="2" l="1"/>
  <c r="I73" i="2"/>
  <c r="G73" i="2"/>
  <c r="K324" i="2" l="1"/>
  <c r="I324" i="2"/>
  <c r="G324" i="2"/>
  <c r="K72" i="2"/>
  <c r="I72" i="2"/>
  <c r="G72" i="2"/>
  <c r="G417" i="2" l="1"/>
  <c r="G416" i="2"/>
  <c r="G412" i="2"/>
  <c r="G410" i="2"/>
  <c r="G408" i="2"/>
  <c r="G406" i="2"/>
  <c r="G404" i="2"/>
  <c r="G402" i="2"/>
  <c r="G400" i="2"/>
  <c r="G398" i="2"/>
  <c r="G397" i="2"/>
  <c r="G395" i="2"/>
  <c r="G393" i="2"/>
  <c r="G391" i="2"/>
  <c r="G389" i="2"/>
  <c r="G387" i="2"/>
  <c r="G385" i="2"/>
  <c r="G383" i="2"/>
  <c r="G376" i="2"/>
  <c r="G372" i="2"/>
  <c r="G371" i="2"/>
  <c r="G370" i="2"/>
  <c r="G366" i="2"/>
  <c r="G364" i="2"/>
  <c r="G363" i="2"/>
  <c r="G362" i="2"/>
  <c r="G361" i="2"/>
  <c r="G360" i="2"/>
  <c r="G359" i="2"/>
  <c r="G355" i="2"/>
  <c r="G353" i="2"/>
  <c r="G352" i="2"/>
  <c r="G349" i="2"/>
  <c r="G348" i="2"/>
  <c r="G347" i="2"/>
  <c r="G344" i="2"/>
  <c r="G343" i="2"/>
  <c r="G341" i="2"/>
  <c r="G339" i="2"/>
  <c r="G333" i="2"/>
  <c r="G332" i="2"/>
  <c r="G329" i="2"/>
  <c r="G328" i="2"/>
  <c r="G325" i="2"/>
  <c r="G323" i="2"/>
  <c r="G322" i="2"/>
  <c r="G321" i="2"/>
  <c r="G320" i="2"/>
  <c r="G319" i="2"/>
  <c r="G317" i="2"/>
  <c r="G316" i="2"/>
  <c r="G315" i="2"/>
  <c r="G312" i="2"/>
  <c r="G311" i="2"/>
  <c r="G309" i="2"/>
  <c r="G308" i="2"/>
  <c r="G307" i="2"/>
  <c r="G306" i="2"/>
  <c r="G305" i="2"/>
  <c r="G304" i="2"/>
  <c r="G300" i="2"/>
  <c r="G299" i="2"/>
  <c r="G298" i="2"/>
  <c r="G297" i="2"/>
  <c r="G296" i="2"/>
  <c r="G295" i="2"/>
  <c r="G294" i="2"/>
  <c r="G293" i="2"/>
  <c r="G292" i="2"/>
  <c r="G288" i="2"/>
  <c r="G287" i="2"/>
  <c r="G286" i="2"/>
  <c r="G285" i="2"/>
  <c r="G284" i="2"/>
  <c r="G280" i="2"/>
  <c r="G279" i="2"/>
  <c r="G278" i="2"/>
  <c r="G274" i="2"/>
  <c r="G269" i="2"/>
  <c r="G268" i="2"/>
  <c r="G264" i="2"/>
  <c r="G263" i="2"/>
  <c r="G262" i="2"/>
  <c r="G261" i="2"/>
  <c r="G259" i="2"/>
  <c r="G258" i="2"/>
  <c r="G257" i="2"/>
  <c r="G256" i="2"/>
  <c r="G255" i="2"/>
  <c r="G254" i="2"/>
  <c r="G253" i="2"/>
  <c r="G252" i="2"/>
  <c r="G251" i="2"/>
  <c r="G250" i="2"/>
  <c r="G249" i="2"/>
  <c r="G245" i="2"/>
  <c r="G244" i="2"/>
  <c r="G243" i="2"/>
  <c r="G242" i="2"/>
  <c r="G241" i="2"/>
  <c r="G239" i="2"/>
  <c r="G234" i="2"/>
  <c r="G230" i="2"/>
  <c r="G229" i="2"/>
  <c r="G228" i="2"/>
  <c r="G227" i="2"/>
  <c r="G226" i="2"/>
  <c r="G222" i="2"/>
  <c r="G218" i="2"/>
  <c r="G217" i="2"/>
  <c r="G216" i="2"/>
  <c r="G215" i="2"/>
  <c r="G214" i="2"/>
  <c r="G212" i="2"/>
  <c r="G211" i="2"/>
  <c r="G201" i="2"/>
  <c r="G200" i="2"/>
  <c r="G199" i="2"/>
  <c r="G198" i="2"/>
  <c r="G197" i="2"/>
  <c r="G196" i="2"/>
  <c r="G195" i="2"/>
  <c r="G194" i="2"/>
  <c r="G193" i="2"/>
  <c r="G192" i="2"/>
  <c r="G191" i="2"/>
  <c r="G190" i="2"/>
  <c r="G189" i="2"/>
  <c r="G187" i="2"/>
  <c r="G186" i="2"/>
  <c r="G185" i="2"/>
  <c r="G184" i="2"/>
  <c r="G183" i="2"/>
  <c r="G182" i="2"/>
  <c r="G181" i="2"/>
  <c r="G180" i="2"/>
  <c r="G179" i="2"/>
  <c r="G178" i="2"/>
  <c r="G173" i="2"/>
  <c r="G172" i="2"/>
  <c r="G171" i="2"/>
  <c r="G170" i="2"/>
  <c r="G169" i="2"/>
  <c r="G168" i="2"/>
  <c r="G167" i="2"/>
  <c r="G166" i="2"/>
  <c r="G165" i="2"/>
  <c r="G164" i="2"/>
  <c r="G163" i="2"/>
  <c r="G162" i="2"/>
  <c r="G161" i="2"/>
  <c r="G160" i="2"/>
  <c r="G159" i="2"/>
  <c r="G158" i="2"/>
  <c r="G157" i="2"/>
  <c r="G156" i="2"/>
  <c r="G155" i="2"/>
  <c r="G154" i="2"/>
  <c r="G153" i="2"/>
  <c r="G152" i="2"/>
  <c r="G151" i="2"/>
  <c r="G150" i="2"/>
  <c r="G149" i="2"/>
  <c r="G148" i="2"/>
  <c r="G147" i="2"/>
  <c r="G146" i="2"/>
  <c r="G145" i="2"/>
  <c r="G144" i="2"/>
  <c r="G140" i="2"/>
  <c r="G136" i="2"/>
  <c r="G125" i="2"/>
  <c r="G124" i="2"/>
  <c r="G123" i="2"/>
  <c r="G122" i="2"/>
  <c r="G118" i="2"/>
  <c r="G117" i="2"/>
  <c r="G116" i="2"/>
  <c r="G115" i="2"/>
  <c r="G114" i="2"/>
  <c r="G113" i="2"/>
  <c r="G112" i="2"/>
  <c r="G111" i="2"/>
  <c r="G110" i="2"/>
  <c r="G109" i="2"/>
  <c r="G108" i="2"/>
  <c r="G107" i="2"/>
  <c r="G106" i="2"/>
  <c r="G105" i="2"/>
  <c r="G104" i="2"/>
  <c r="G103" i="2"/>
  <c r="G102" i="2"/>
  <c r="G98" i="2"/>
  <c r="G97" i="2"/>
  <c r="G96" i="2"/>
  <c r="G95" i="2"/>
  <c r="G94" i="2"/>
  <c r="G88" i="2"/>
  <c r="G86" i="2"/>
  <c r="G85" i="2"/>
  <c r="G84" i="2"/>
  <c r="G83" i="2"/>
  <c r="G82" i="2"/>
  <c r="G81" i="2"/>
  <c r="G75" i="2"/>
  <c r="G74" i="2"/>
  <c r="G71" i="2"/>
  <c r="G70" i="2"/>
  <c r="G69" i="2"/>
  <c r="G68" i="2"/>
  <c r="G67" i="2"/>
  <c r="G66" i="2"/>
  <c r="G65" i="2"/>
  <c r="G64" i="2"/>
  <c r="G63" i="2"/>
  <c r="G62" i="2"/>
  <c r="G61" i="2"/>
  <c r="G60" i="2"/>
  <c r="G59" i="2"/>
  <c r="G58" i="2"/>
  <c r="G57" i="2"/>
  <c r="G56" i="2"/>
  <c r="G55" i="2"/>
  <c r="G54" i="2"/>
  <c r="G53" i="2"/>
  <c r="G52" i="2"/>
  <c r="G51" i="2"/>
  <c r="G50" i="2"/>
  <c r="G49" i="2"/>
  <c r="G45" i="2"/>
  <c r="G44" i="2"/>
  <c r="G43" i="2"/>
  <c r="G42" i="2"/>
  <c r="G41" i="2"/>
  <c r="G40" i="2"/>
  <c r="G39" i="2"/>
  <c r="G38" i="2"/>
  <c r="G37" i="2"/>
  <c r="G36" i="2"/>
  <c r="G35" i="2"/>
  <c r="G34" i="2"/>
  <c r="G33" i="2"/>
  <c r="G28" i="2"/>
  <c r="G25" i="2"/>
  <c r="G24" i="2"/>
  <c r="G23" i="2"/>
  <c r="G22" i="2"/>
  <c r="G19" i="2"/>
  <c r="G18" i="2"/>
  <c r="G17" i="2"/>
  <c r="G16" i="2"/>
  <c r="G15" i="2"/>
  <c r="G13" i="2"/>
  <c r="G12" i="2"/>
  <c r="G11" i="2"/>
  <c r="G10" i="2"/>
  <c r="G8" i="2"/>
  <c r="G6" i="2"/>
  <c r="G5" i="2"/>
  <c r="E365" i="2" l="1"/>
  <c r="E354" i="2"/>
  <c r="E345" i="2"/>
  <c r="E346" i="2" s="1"/>
  <c r="E337" i="2"/>
  <c r="E336" i="2"/>
  <c r="E334" i="2"/>
  <c r="E338" i="2" s="1"/>
  <c r="E331" i="2"/>
  <c r="E330" i="2"/>
  <c r="E335" i="2" s="1"/>
  <c r="E313" i="2"/>
  <c r="E304" i="2"/>
  <c r="E261" i="2"/>
  <c r="E126" i="2"/>
  <c r="E127" i="2" s="1"/>
  <c r="E128" i="2" s="1"/>
  <c r="E129" i="2" s="1"/>
  <c r="E130" i="2" s="1"/>
  <c r="E131" i="2" s="1"/>
  <c r="K70" i="2" l="1"/>
  <c r="I70" i="2"/>
  <c r="B69" i="3" l="1"/>
  <c r="C67" i="3"/>
  <c r="C65" i="3"/>
  <c r="B65" i="3"/>
  <c r="B48" i="3" s="1"/>
  <c r="B64" i="3"/>
  <c r="B53" i="3"/>
  <c r="C51" i="3"/>
  <c r="B51" i="3"/>
  <c r="B44" i="3"/>
  <c r="K292" i="2"/>
  <c r="K376" i="2"/>
  <c r="K377" i="2" s="1"/>
  <c r="C64" i="3" s="1"/>
  <c r="I376" i="2"/>
  <c r="K372" i="2"/>
  <c r="K371" i="2"/>
  <c r="K370" i="2"/>
  <c r="I372" i="2"/>
  <c r="I371" i="2"/>
  <c r="I370" i="2"/>
  <c r="K366" i="2"/>
  <c r="K364" i="2"/>
  <c r="K363" i="2"/>
  <c r="K361" i="2"/>
  <c r="K360" i="2"/>
  <c r="K359" i="2"/>
  <c r="I366" i="2"/>
  <c r="I364" i="2"/>
  <c r="I361" i="2"/>
  <c r="I360" i="2"/>
  <c r="I359" i="2"/>
  <c r="I355" i="2"/>
  <c r="K355" i="2"/>
  <c r="K353" i="2"/>
  <c r="K352" i="2"/>
  <c r="K349" i="2"/>
  <c r="K348" i="2"/>
  <c r="K347" i="2"/>
  <c r="K344" i="2"/>
  <c r="K343" i="2"/>
  <c r="K339" i="2"/>
  <c r="K333" i="2"/>
  <c r="K332" i="2"/>
  <c r="K329" i="2"/>
  <c r="K328" i="2"/>
  <c r="K325" i="2"/>
  <c r="K323" i="2"/>
  <c r="K322" i="2"/>
  <c r="K321" i="2"/>
  <c r="K320" i="2"/>
  <c r="K319" i="2"/>
  <c r="K317" i="2"/>
  <c r="K316" i="2"/>
  <c r="K315" i="2"/>
  <c r="K312" i="2"/>
  <c r="K311" i="2"/>
  <c r="K309" i="2"/>
  <c r="K308" i="2"/>
  <c r="K307" i="2"/>
  <c r="K306" i="2"/>
  <c r="K305" i="2"/>
  <c r="I353" i="2"/>
  <c r="I352" i="2"/>
  <c r="I349" i="2"/>
  <c r="I348" i="2"/>
  <c r="I347" i="2"/>
  <c r="I344" i="2"/>
  <c r="I343" i="2"/>
  <c r="I341" i="2"/>
  <c r="I339" i="2"/>
  <c r="I333" i="2"/>
  <c r="I332" i="2"/>
  <c r="I329" i="2"/>
  <c r="I328" i="2"/>
  <c r="I325" i="2"/>
  <c r="I323" i="2"/>
  <c r="I322" i="2"/>
  <c r="I321" i="2"/>
  <c r="I320" i="2"/>
  <c r="I319" i="2"/>
  <c r="I317" i="2"/>
  <c r="I316" i="2"/>
  <c r="I315" i="2"/>
  <c r="I312" i="2"/>
  <c r="I311" i="2"/>
  <c r="I309" i="2"/>
  <c r="I308" i="2"/>
  <c r="I307" i="2"/>
  <c r="I306" i="2"/>
  <c r="I305" i="2"/>
  <c r="K300" i="2"/>
  <c r="K299" i="2"/>
  <c r="K298" i="2"/>
  <c r="K297" i="2"/>
  <c r="K296" i="2"/>
  <c r="K295" i="2"/>
  <c r="K294" i="2"/>
  <c r="K293" i="2"/>
  <c r="I300" i="2"/>
  <c r="I299" i="2"/>
  <c r="I298" i="2"/>
  <c r="I297" i="2"/>
  <c r="I296" i="2"/>
  <c r="I295" i="2"/>
  <c r="I294" i="2"/>
  <c r="I293" i="2"/>
  <c r="I292" i="2"/>
  <c r="K288" i="2"/>
  <c r="K287" i="2"/>
  <c r="K286" i="2"/>
  <c r="K285" i="2"/>
  <c r="K284" i="2"/>
  <c r="I288" i="2"/>
  <c r="I287" i="2"/>
  <c r="I286" i="2"/>
  <c r="I285" i="2"/>
  <c r="I284" i="2"/>
  <c r="K280" i="2"/>
  <c r="K279" i="2"/>
  <c r="K278" i="2"/>
  <c r="I280" i="2"/>
  <c r="I279" i="2"/>
  <c r="I278" i="2"/>
  <c r="K274" i="2"/>
  <c r="K275" i="2" s="1"/>
  <c r="C57" i="3" s="1"/>
  <c r="I274" i="2"/>
  <c r="I275" i="2" s="1"/>
  <c r="B57" i="3" s="1"/>
  <c r="K268" i="2"/>
  <c r="I268" i="2"/>
  <c r="K269" i="2"/>
  <c r="I269" i="2"/>
  <c r="K264" i="2"/>
  <c r="K263" i="2"/>
  <c r="K262" i="2"/>
  <c r="K259" i="2"/>
  <c r="K258" i="2"/>
  <c r="K257" i="2"/>
  <c r="K255" i="2"/>
  <c r="K253" i="2"/>
  <c r="K252" i="2"/>
  <c r="K251" i="2"/>
  <c r="K250" i="2"/>
  <c r="K249" i="2"/>
  <c r="I264" i="2"/>
  <c r="I263" i="2"/>
  <c r="I262" i="2"/>
  <c r="I259" i="2"/>
  <c r="I258" i="2"/>
  <c r="I257" i="2"/>
  <c r="I255" i="2"/>
  <c r="I253" i="2"/>
  <c r="I252" i="2"/>
  <c r="I251" i="2"/>
  <c r="I250" i="2"/>
  <c r="I249" i="2"/>
  <c r="I261" i="2"/>
  <c r="K245" i="2"/>
  <c r="K244" i="2"/>
  <c r="K243" i="2"/>
  <c r="K242" i="2"/>
  <c r="K241" i="2"/>
  <c r="K239" i="2"/>
  <c r="I245" i="2"/>
  <c r="I244" i="2"/>
  <c r="I243" i="2"/>
  <c r="I242" i="2"/>
  <c r="I241" i="2"/>
  <c r="I239" i="2"/>
  <c r="K234" i="2"/>
  <c r="K235" i="2" s="1"/>
  <c r="C53" i="3" s="1"/>
  <c r="I234" i="2"/>
  <c r="K230" i="2"/>
  <c r="K229" i="2"/>
  <c r="K228" i="2"/>
  <c r="K227" i="2"/>
  <c r="K226" i="2"/>
  <c r="I230" i="2"/>
  <c r="I229" i="2"/>
  <c r="I228" i="2"/>
  <c r="I227" i="2"/>
  <c r="I226" i="2"/>
  <c r="K222" i="2"/>
  <c r="K223" i="2" s="1"/>
  <c r="I222" i="2"/>
  <c r="K218" i="2"/>
  <c r="K217" i="2"/>
  <c r="K216" i="2"/>
  <c r="K215" i="2"/>
  <c r="K214" i="2"/>
  <c r="K212" i="2"/>
  <c r="K211" i="2"/>
  <c r="I218" i="2"/>
  <c r="I217" i="2"/>
  <c r="I216" i="2"/>
  <c r="I215" i="2"/>
  <c r="I214" i="2"/>
  <c r="I212" i="2"/>
  <c r="I211" i="2"/>
  <c r="K201" i="2"/>
  <c r="K200" i="2"/>
  <c r="K199" i="2"/>
  <c r="K198" i="2"/>
  <c r="K197" i="2"/>
  <c r="K196" i="2"/>
  <c r="K195" i="2"/>
  <c r="K194" i="2"/>
  <c r="K193" i="2"/>
  <c r="K192" i="2"/>
  <c r="K191" i="2"/>
  <c r="K190" i="2"/>
  <c r="K189" i="2"/>
  <c r="K187" i="2"/>
  <c r="K186" i="2"/>
  <c r="K185" i="2"/>
  <c r="K184" i="2"/>
  <c r="K183" i="2"/>
  <c r="K182" i="2"/>
  <c r="K181" i="2"/>
  <c r="K180" i="2"/>
  <c r="K179" i="2"/>
  <c r="K178" i="2"/>
  <c r="I201" i="2"/>
  <c r="I200" i="2"/>
  <c r="I199" i="2"/>
  <c r="I198" i="2"/>
  <c r="I197" i="2"/>
  <c r="I196" i="2"/>
  <c r="I195" i="2"/>
  <c r="I194" i="2"/>
  <c r="I193" i="2"/>
  <c r="I192" i="2"/>
  <c r="I191" i="2"/>
  <c r="I190" i="2"/>
  <c r="I189" i="2"/>
  <c r="I187" i="2"/>
  <c r="I186" i="2"/>
  <c r="I185" i="2"/>
  <c r="I184" i="2"/>
  <c r="I183" i="2"/>
  <c r="I182" i="2"/>
  <c r="I181" i="2"/>
  <c r="I180" i="2"/>
  <c r="I179" i="2"/>
  <c r="I178" i="2"/>
  <c r="K173" i="2"/>
  <c r="K172" i="2"/>
  <c r="K171" i="2"/>
  <c r="K170" i="2"/>
  <c r="K169" i="2"/>
  <c r="K168" i="2"/>
  <c r="K167" i="2"/>
  <c r="K166" i="2"/>
  <c r="K165" i="2"/>
  <c r="K163" i="2"/>
  <c r="K162" i="2"/>
  <c r="K161" i="2"/>
  <c r="K160" i="2"/>
  <c r="K159" i="2"/>
  <c r="K158" i="2"/>
  <c r="K157" i="2"/>
  <c r="K156" i="2"/>
  <c r="K155" i="2"/>
  <c r="K154" i="2"/>
  <c r="K153" i="2"/>
  <c r="K152" i="2"/>
  <c r="K151" i="2"/>
  <c r="K150" i="2"/>
  <c r="K149" i="2"/>
  <c r="K148" i="2"/>
  <c r="K147" i="2"/>
  <c r="K146" i="2"/>
  <c r="K145" i="2"/>
  <c r="K144" i="2"/>
  <c r="I173" i="2"/>
  <c r="I172" i="2"/>
  <c r="I171" i="2"/>
  <c r="I170" i="2"/>
  <c r="I169" i="2"/>
  <c r="I168" i="2"/>
  <c r="I167" i="2"/>
  <c r="I166" i="2"/>
  <c r="I165" i="2"/>
  <c r="I163" i="2"/>
  <c r="I162" i="2"/>
  <c r="I161" i="2"/>
  <c r="I160" i="2"/>
  <c r="I159" i="2"/>
  <c r="I158" i="2"/>
  <c r="I157" i="2"/>
  <c r="I156" i="2"/>
  <c r="I155" i="2"/>
  <c r="I154" i="2"/>
  <c r="I153" i="2"/>
  <c r="I152" i="2"/>
  <c r="I151" i="2"/>
  <c r="I150" i="2"/>
  <c r="I149" i="2"/>
  <c r="I148" i="2"/>
  <c r="I147" i="2"/>
  <c r="I146" i="2"/>
  <c r="I145" i="2"/>
  <c r="I144" i="2"/>
  <c r="K140" i="2"/>
  <c r="K141" i="2" s="1"/>
  <c r="C44" i="3" s="1"/>
  <c r="I140" i="2"/>
  <c r="I141" i="2" s="1"/>
  <c r="K136" i="2"/>
  <c r="K137" i="2" s="1"/>
  <c r="C43" i="3" s="1"/>
  <c r="I136" i="2"/>
  <c r="I137" i="2" s="1"/>
  <c r="B43" i="3" s="1"/>
  <c r="K125" i="2"/>
  <c r="K124" i="2"/>
  <c r="K123" i="2"/>
  <c r="K122" i="2"/>
  <c r="I125" i="2"/>
  <c r="I124" i="2"/>
  <c r="I123" i="2"/>
  <c r="I122" i="2"/>
  <c r="K118" i="2"/>
  <c r="K117" i="2"/>
  <c r="K116" i="2"/>
  <c r="K115" i="2"/>
  <c r="K114" i="2"/>
  <c r="K113" i="2"/>
  <c r="K112" i="2"/>
  <c r="K111" i="2"/>
  <c r="K110" i="2"/>
  <c r="K109" i="2"/>
  <c r="K108" i="2"/>
  <c r="K107" i="2"/>
  <c r="K106" i="2"/>
  <c r="K105" i="2"/>
  <c r="K104" i="2"/>
  <c r="K103" i="2"/>
  <c r="K102" i="2"/>
  <c r="I118" i="2"/>
  <c r="I117" i="2"/>
  <c r="I116" i="2"/>
  <c r="I115" i="2"/>
  <c r="I114" i="2"/>
  <c r="I113" i="2"/>
  <c r="I112" i="2"/>
  <c r="I111" i="2"/>
  <c r="I110" i="2"/>
  <c r="I109" i="2"/>
  <c r="I108" i="2"/>
  <c r="I107" i="2"/>
  <c r="I106" i="2"/>
  <c r="I105" i="2"/>
  <c r="I104" i="2"/>
  <c r="I103" i="2"/>
  <c r="I102" i="2"/>
  <c r="K98" i="2"/>
  <c r="K97" i="2"/>
  <c r="K96" i="2"/>
  <c r="K95" i="2"/>
  <c r="K94" i="2"/>
  <c r="I98" i="2"/>
  <c r="I97" i="2"/>
  <c r="I96" i="2"/>
  <c r="I95" i="2"/>
  <c r="I94" i="2"/>
  <c r="K88" i="2"/>
  <c r="K86" i="2"/>
  <c r="K85" i="2"/>
  <c r="K84" i="2"/>
  <c r="K83" i="2"/>
  <c r="K82" i="2"/>
  <c r="K81" i="2"/>
  <c r="I88" i="2"/>
  <c r="I86" i="2"/>
  <c r="I85" i="2"/>
  <c r="I84" i="2"/>
  <c r="I83" i="2"/>
  <c r="I82" i="2"/>
  <c r="I81" i="2"/>
  <c r="K75" i="2"/>
  <c r="K74" i="2"/>
  <c r="K71" i="2"/>
  <c r="K69" i="2"/>
  <c r="K68" i="2"/>
  <c r="K67" i="2"/>
  <c r="K66" i="2"/>
  <c r="K65" i="2"/>
  <c r="K64" i="2"/>
  <c r="K63" i="2"/>
  <c r="K62" i="2"/>
  <c r="K61" i="2"/>
  <c r="K60" i="2"/>
  <c r="K59" i="2"/>
  <c r="K58" i="2"/>
  <c r="K57" i="2"/>
  <c r="K56" i="2"/>
  <c r="K55" i="2"/>
  <c r="K54" i="2"/>
  <c r="K53" i="2"/>
  <c r="K52" i="2"/>
  <c r="K51" i="2"/>
  <c r="K50" i="2"/>
  <c r="K49" i="2"/>
  <c r="I75" i="2"/>
  <c r="I74" i="2"/>
  <c r="I71" i="2"/>
  <c r="I69" i="2"/>
  <c r="I68" i="2"/>
  <c r="I67" i="2"/>
  <c r="I66" i="2"/>
  <c r="I65" i="2"/>
  <c r="I64" i="2"/>
  <c r="I63" i="2"/>
  <c r="I62" i="2"/>
  <c r="I61" i="2"/>
  <c r="I60" i="2"/>
  <c r="I59" i="2"/>
  <c r="I58" i="2"/>
  <c r="I57" i="2"/>
  <c r="I56" i="2"/>
  <c r="I55" i="2"/>
  <c r="I54" i="2"/>
  <c r="I53" i="2"/>
  <c r="I52" i="2"/>
  <c r="I51" i="2"/>
  <c r="I50" i="2"/>
  <c r="I49" i="2"/>
  <c r="K45" i="2"/>
  <c r="K44" i="2"/>
  <c r="K43" i="2"/>
  <c r="K42" i="2"/>
  <c r="K41" i="2"/>
  <c r="K40" i="2"/>
  <c r="K39" i="2"/>
  <c r="K38" i="2"/>
  <c r="K37" i="2"/>
  <c r="K36" i="2"/>
  <c r="K35" i="2"/>
  <c r="K34" i="2"/>
  <c r="K33" i="2"/>
  <c r="I45" i="2"/>
  <c r="I44" i="2"/>
  <c r="I43" i="2"/>
  <c r="I42" i="2"/>
  <c r="I41" i="2"/>
  <c r="I40" i="2"/>
  <c r="I39" i="2"/>
  <c r="I38" i="2"/>
  <c r="I37" i="2"/>
  <c r="I36" i="2"/>
  <c r="I35" i="2"/>
  <c r="I34" i="2"/>
  <c r="I33" i="2"/>
  <c r="K24" i="2"/>
  <c r="I24" i="2"/>
  <c r="K416" i="2"/>
  <c r="K418" i="2" s="1"/>
  <c r="C69" i="3" s="1"/>
  <c r="K28" i="2"/>
  <c r="K25" i="2"/>
  <c r="K23" i="2"/>
  <c r="K22" i="2"/>
  <c r="I28" i="2"/>
  <c r="I25" i="2"/>
  <c r="I23" i="2"/>
  <c r="I22" i="2"/>
  <c r="K19" i="2"/>
  <c r="K18" i="2"/>
  <c r="K17" i="2"/>
  <c r="K16" i="2"/>
  <c r="K15" i="2"/>
  <c r="K13" i="2"/>
  <c r="K12" i="2"/>
  <c r="K11" i="2"/>
  <c r="K10" i="2"/>
  <c r="K8" i="2"/>
  <c r="K6" i="2"/>
  <c r="I19" i="2"/>
  <c r="I18" i="2"/>
  <c r="I17" i="2"/>
  <c r="I16" i="2"/>
  <c r="I15" i="2"/>
  <c r="I13" i="2"/>
  <c r="I12" i="2"/>
  <c r="I11" i="2"/>
  <c r="I10" i="2"/>
  <c r="I8" i="2"/>
  <c r="I6" i="2"/>
  <c r="K5" i="2"/>
  <c r="I5" i="2"/>
  <c r="I304" i="2"/>
  <c r="I363" i="2"/>
  <c r="K362" i="2"/>
  <c r="I362" i="2"/>
  <c r="I412" i="2"/>
  <c r="I410" i="2"/>
  <c r="I408" i="2"/>
  <c r="I406" i="2"/>
  <c r="I404" i="2"/>
  <c r="I402" i="2"/>
  <c r="I400" i="2"/>
  <c r="I398" i="2"/>
  <c r="I397" i="2"/>
  <c r="I395" i="2"/>
  <c r="I393" i="2"/>
  <c r="I391" i="2"/>
  <c r="I389" i="2"/>
  <c r="I387" i="2"/>
  <c r="I385" i="2"/>
  <c r="I383" i="2"/>
  <c r="F336" i="2"/>
  <c r="K231" i="2" l="1"/>
  <c r="I373" i="2"/>
  <c r="I365" i="2"/>
  <c r="G365" i="2"/>
  <c r="I354" i="2"/>
  <c r="G354" i="2"/>
  <c r="I345" i="2"/>
  <c r="G345" i="2"/>
  <c r="I336" i="2"/>
  <c r="G336" i="2"/>
  <c r="K331" i="2"/>
  <c r="G331" i="2"/>
  <c r="I330" i="2"/>
  <c r="G330" i="2"/>
  <c r="K334" i="2"/>
  <c r="G334" i="2"/>
  <c r="K313" i="2"/>
  <c r="G313" i="2"/>
  <c r="K271" i="2"/>
  <c r="C56" i="3" s="1"/>
  <c r="I271" i="2"/>
  <c r="B56" i="3" s="1"/>
  <c r="G127" i="2"/>
  <c r="G126" i="2"/>
  <c r="K202" i="2"/>
  <c r="C46" i="3" s="1"/>
  <c r="I119" i="2"/>
  <c r="B41" i="3" s="1"/>
  <c r="F338" i="2"/>
  <c r="I338" i="2" s="1"/>
  <c r="K365" i="2"/>
  <c r="K367" i="2" s="1"/>
  <c r="C62" i="3" s="1"/>
  <c r="K336" i="2"/>
  <c r="K354" i="2"/>
  <c r="K304" i="2"/>
  <c r="K119" i="2"/>
  <c r="C41" i="3" s="1"/>
  <c r="K246" i="2"/>
  <c r="C54" i="3" s="1"/>
  <c r="K373" i="2"/>
  <c r="C63" i="3" s="1"/>
  <c r="K46" i="2"/>
  <c r="C37" i="3" s="1"/>
  <c r="I265" i="2"/>
  <c r="B55" i="3" s="1"/>
  <c r="I99" i="2"/>
  <c r="B40" i="3" s="1"/>
  <c r="K261" i="2"/>
  <c r="K265" i="2" s="1"/>
  <c r="C55" i="3" s="1"/>
  <c r="K345" i="2"/>
  <c r="I413" i="2"/>
  <c r="B67" i="3" s="1"/>
  <c r="I29" i="2"/>
  <c r="B36" i="3" s="1"/>
  <c r="F346" i="2"/>
  <c r="G346" i="2" s="1"/>
  <c r="K99" i="2"/>
  <c r="C40" i="3" s="1"/>
  <c r="I202" i="2"/>
  <c r="B46" i="3" s="1"/>
  <c r="I231" i="2"/>
  <c r="B52" i="3" s="1"/>
  <c r="I246" i="2"/>
  <c r="B54" i="3" s="1"/>
  <c r="I289" i="2"/>
  <c r="B59" i="3" s="1"/>
  <c r="I46" i="2"/>
  <c r="B37" i="3" s="1"/>
  <c r="I219" i="2"/>
  <c r="B50" i="3" s="1"/>
  <c r="K219" i="2"/>
  <c r="C50" i="3" s="1"/>
  <c r="I281" i="2"/>
  <c r="B58" i="3" s="1"/>
  <c r="K281" i="2"/>
  <c r="C58" i="3" s="1"/>
  <c r="K289" i="2"/>
  <c r="C59" i="3" s="1"/>
  <c r="I301" i="2"/>
  <c r="B60" i="3" s="1"/>
  <c r="I367" i="2"/>
  <c r="B62" i="3" s="1"/>
  <c r="K91" i="2"/>
  <c r="C39" i="3" s="1"/>
  <c r="I174" i="2"/>
  <c r="B45" i="3" s="1"/>
  <c r="K330" i="2"/>
  <c r="I78" i="2"/>
  <c r="B38" i="3" s="1"/>
  <c r="K78" i="2"/>
  <c r="C38" i="3" s="1"/>
  <c r="I91" i="2"/>
  <c r="B39" i="3" s="1"/>
  <c r="K174" i="2"/>
  <c r="C45" i="3" s="1"/>
  <c r="C52" i="3"/>
  <c r="K301" i="2"/>
  <c r="C60" i="3" s="1"/>
  <c r="I127" i="2"/>
  <c r="I334" i="2"/>
  <c r="I126" i="2"/>
  <c r="F337" i="2"/>
  <c r="G337" i="2" s="1"/>
  <c r="K126" i="2"/>
  <c r="I313" i="2"/>
  <c r="I331" i="2"/>
  <c r="K29" i="2"/>
  <c r="B63" i="3" l="1"/>
  <c r="K335" i="2"/>
  <c r="G335" i="2"/>
  <c r="K338" i="2"/>
  <c r="G338" i="2"/>
  <c r="K127" i="2"/>
  <c r="G128" i="2"/>
  <c r="I346" i="2"/>
  <c r="K346" i="2"/>
  <c r="I335" i="2"/>
  <c r="C36" i="3"/>
  <c r="K337" i="2"/>
  <c r="I337" i="2"/>
  <c r="F129" i="2" l="1"/>
  <c r="G129" i="2" s="1"/>
  <c r="K128" i="2"/>
  <c r="I128" i="2"/>
  <c r="I356" i="2"/>
  <c r="I379" i="2" s="1"/>
  <c r="K356" i="2"/>
  <c r="K379" i="2" s="1"/>
  <c r="I129" i="2"/>
  <c r="F130" i="2"/>
  <c r="G130" i="2" s="1"/>
  <c r="K129" i="2" l="1"/>
  <c r="B61" i="3"/>
  <c r="C61" i="3"/>
  <c r="C48" i="3" s="1"/>
  <c r="C9" i="3" s="1"/>
  <c r="F131" i="2"/>
  <c r="G131" i="2" s="1"/>
  <c r="K130" i="2"/>
  <c r="I130" i="2"/>
  <c r="K131" i="2" l="1"/>
  <c r="K133" i="2" s="1"/>
  <c r="I131" i="2"/>
  <c r="I133" i="2" s="1"/>
  <c r="C42" i="3" l="1"/>
  <c r="C34" i="3" s="1"/>
  <c r="C8" i="3" s="1"/>
  <c r="K204" i="2"/>
  <c r="B42" i="3"/>
  <c r="B34" i="3" s="1"/>
  <c r="B6" i="3" s="1"/>
  <c r="I204" i="2"/>
  <c r="C7" i="3" l="1"/>
  <c r="C10" i="3" s="1"/>
  <c r="B7" i="3"/>
  <c r="B10" i="3" s="1"/>
  <c r="B14" i="3" s="1"/>
  <c r="C11" i="3" l="1"/>
  <c r="C14" i="3" s="1"/>
  <c r="C18" i="3" s="1"/>
  <c r="C26" i="3" s="1"/>
  <c r="B27" i="3" l="1"/>
  <c r="C27" i="3"/>
  <c r="C29" i="3" s="1"/>
</calcChain>
</file>

<file path=xl/sharedStrings.xml><?xml version="1.0" encoding="utf-8"?>
<sst xmlns="http://schemas.openxmlformats.org/spreadsheetml/2006/main" count="1223" uniqueCount="433">
  <si>
    <t>Název</t>
  </si>
  <si>
    <t/>
  </si>
  <si>
    <t>Věta</t>
  </si>
  <si>
    <t>Mj</t>
  </si>
  <si>
    <t>Materiál</t>
  </si>
  <si>
    <t>Materiál celkem</t>
  </si>
  <si>
    <t>Montáž</t>
  </si>
  <si>
    <t>Montáž celkem</t>
  </si>
  <si>
    <t>Dodávky</t>
  </si>
  <si>
    <t>Telefon</t>
  </si>
  <si>
    <t>ks</t>
  </si>
  <si>
    <t xml:space="preserve">přípravek zazdívací </t>
  </si>
  <si>
    <t>SVORKOVNICE  LSA PLUS</t>
  </si>
  <si>
    <t xml:space="preserve">Rozpojovací svork. rozpojovací svorkovnice </t>
  </si>
  <si>
    <t xml:space="preserve">Zemnící svork. zemnící svorkovnice </t>
  </si>
  <si>
    <t>BLESKOJISTKY DO DRŽÁKU</t>
  </si>
  <si>
    <t>Bleskojistka 8x6 230V/10A/10KA</t>
  </si>
  <si>
    <t>Souprava elektrického vrátného - dveřní hláska, 6 tlačítek</t>
  </si>
  <si>
    <t>Telefon - celkem</t>
  </si>
  <si>
    <t>Telefonní ústředna, telefony</t>
  </si>
  <si>
    <t xml:space="preserve">Záložní zdroj pro 30 min provozu </t>
  </si>
  <si>
    <t>Telefonní ústředna, telefony - celkem</t>
  </si>
  <si>
    <t>Strukturovaná kabeláž</t>
  </si>
  <si>
    <t>Skříňový stojanový rozvaděč 19",  45U, 800x800mm, s prosklenými dvěřmi</t>
  </si>
  <si>
    <t xml:space="preserve">Ventilátorová jednotka pro montáž do stropu skříňového rozvaděče 19" </t>
  </si>
  <si>
    <t>19" záslepka 1U</t>
  </si>
  <si>
    <t>19" záslepka 2U</t>
  </si>
  <si>
    <t>Police hloubky 450mm, čtyřbodové uchycení</t>
  </si>
  <si>
    <t>Montážní sada M6 (plovoucí matice, podložka, šroub)</t>
  </si>
  <si>
    <t>Horizontální organizér jednostranný, 1U, délka D-ring 7cm</t>
  </si>
  <si>
    <t>Vertikální organizér jednostranný, 45U, délka D-ring 12cm</t>
  </si>
  <si>
    <t>Datový Patch panel 48Portů, Cat. 5E, UTP, osazený, kompletní</t>
  </si>
  <si>
    <t>Patch kabel 2,0m, 2x RJ45, CAT. 5E</t>
  </si>
  <si>
    <t>Patch kabel 1,0m, 2x RJ45, CAT. 5E</t>
  </si>
  <si>
    <t>m</t>
  </si>
  <si>
    <t>POZNÁMKA:</t>
  </si>
  <si>
    <t>Strukturovaná kabeláž - celkem</t>
  </si>
  <si>
    <t>Aktivní prvky počítačové sítě</t>
  </si>
  <si>
    <t>24-portový Gigabit Ethernet L2/L3 switch, 20x 10/100/1000Base-T RJ-45 portů, 4x Gigabit Combo (10/100/1000Base-T RJ-45/SFP) porty, SFP sloty s podporou digitální diagnostiky, podpora L2 funkcí, podpora statického routingu, možnost rozšíření o RIP a OSPF routing, min. 1000 routů v HW, MAC tabulka min. 16 000 záznamů, podpora 4096 aktivních VLAN, QoS s 8 HW prioritními frontami, podpora IPv6, podpora funkcí sFlow, LLDP, STP, RSTP, MSTP a Metro Ring Protocol, IGMP Snooping v1/v2/v3, MLD Snooping v1/v2, měření kabelů (Virtual Cable Testing), napájení 230V AC, konektor pro externí redundantní zdroj, záruka na HW včetně zdroje a větráků minimálně 5 let</t>
  </si>
  <si>
    <t>48-portový Fast Ethernet L2/L3 switch, 44x 10/100Base-T RJ-45 portů, 4x Gigabit Combo (10/100/1000Base-T RJ-45/SFP) porty, SFP sloty s podporou digitální diagnostiky, podpora L2 funkcí, podpora statického routingu, možnost rozšíření o RIP a OSPF routing, min. 1000 routů v HW, MAC tabulka min. 16 000 záznamů, podpora 4096 aktivních VLAN, QoS s 8 HW prioritními frontami, podpora IPv6, podpora funkcí sFlow, LLDP, STP, RSTP, MSTP a Metro Ring Protocol, IGMP Snooping v1/v2/v3, MLD Snooping v1/v2, měření kabelů (Virtual Cable Testing), napájení 230V AC, konektor pro externí redundantní zdroj, záruka na HW včetně zdroje a větráků minimálně 5 let</t>
  </si>
  <si>
    <t>Řídící jednotka pro centrální správu, konfiguraci a monitoring Wi-Fi přístupových bodů (minimálně 6 AP, možnost budoucího rozšíření) a pro monitoring a ověřování Wi-Fi klientů. Min. 2x porty 10/100/1000M, grafické rozhraní pro správu v českém jazyce, možnost importu mapy sítě v grafické podobě, automatické vyhledání a konfigurace připojených AP, detekce a zobrazení pirátských AP, centralizovaná správa a zálohování konfigurací a FW, lokální databáze pro ověřování uživatelů, záruka na HW minimálně 5 let, přístup k upgradům SW minimálně 1 rok</t>
  </si>
  <si>
    <t>Wi-Fi přístupový bod 802.11b/g s možností řízení z centrální jednotky, minimálně 2x Ethernet port (z toho alespoň 1x 10/100/1000Base-T RJ45), vestavěná anténa s citlivostí minimálně 7dBi a duální polarizací, Individuální nastavení vysílacího výkonu AP na základě expertní analýzy, montáž na zeď nebo strop, podpora bezdrátové kryptografie WPA2 IEEE 802.11i AES, podpora QoS dle 802.11e, ověřování uživatelů dle 802.1x, RADIUS nebo Active Directory, podpora Multiple-SSID (min. 4), podpora přenosu multicast streamu, možnost napájení AP datovým kabelem dle IEEE 802.3af, záruka na HW minimálně 5 let, přístup k upgradům SW minimálně 1 rok, včetně externího napájecího adaptéru 230V AC</t>
  </si>
  <si>
    <t>xUTM Firewall s možností rozšíření o Antivirus, Antispam a Web-Filtering, 4 porty 10/100Base-T RJ-45, neomezený počet uživatelů, propustnost firewallu minimálně 200Mb/s, propustnost UTM minimálně 35Mb/s, propustnost VPN Ipsec minimálně 70Mb/s, propustnost IDS/IDP minimálně 90 Mb/s, podpora minimálně 150 000 současných spojení a 2500 nových spojení za sekundu, vestavěný DHCP server, podpora DHCP Relay, RIP/OSPF routing a bridge mód, funkce DMZ, QoS, 4000 VLAN, Load-balancing, Traffic Shaping přes uživatele a přes službu, správa přes SNMP a z grafického rozhraní pomocí technologie eGUI, možnost zapojení dvou jednotek v redundanci, napájení 230V AC, včetně upgradu Firewall Subscription na 5 let</t>
  </si>
  <si>
    <t>UPS ON-LINE (VFI) s dvojí konverzí napětí, výstup sinus, řízení a kontrola mikroprocesoru, automatický by-pass, auto power OFF, test akumulátorů, autorestart, RK45, 4 zálohované výstupy, 3000VA, vč. montáže</t>
  </si>
  <si>
    <t>Součástí specifikace není žádné SW vybavení a PC s tiskárnami do kanceláří a na vrátnici.</t>
  </si>
  <si>
    <t>Aktivní prvky počítačové sítě - celkem</t>
  </si>
  <si>
    <t>Jednotný čas</t>
  </si>
  <si>
    <t>Prijímač radiosignálu DCF, umožňuje téměř přesný chod hodin, zajišťuje automatickou změnu na letní čas, s připojovacím kabelem 10m, IP65</t>
  </si>
  <si>
    <t>Jednotný čas - celkem</t>
  </si>
  <si>
    <t>Anténní kotvení pro uchycení na dřevěný krov střechy, galvalicky pokoven</t>
  </si>
  <si>
    <t>Anténní stožár pro montáž na anténní kotvení, galvanicky pokoven, délka 3000mm</t>
  </si>
  <si>
    <t>Anténa VKV - FM - kruhový dipól s připojovací krabicí s integrovaným symetrizačním členem, přijímací pásmo 87,5-108 MHz</t>
  </si>
  <si>
    <t>Anténa UHF s připojovací krabicí s integrovaným symetrizačním členem, přijímací pásmo 470-862 MHz (K21-K69)</t>
  </si>
  <si>
    <t>Vícepásmový zesilovač pro individuální STA rozvody, 3 pásmové selektivní vstupy VKV (22dB), pásmo III (30dB) a pásmo IV/V (32 dB), 3 regulátory úrovně</t>
  </si>
  <si>
    <t>Linkový zesilovač pro individuální STA rozvody, širokopásmový, zesílení 34dB</t>
  </si>
  <si>
    <t>Odbočovač šestinásobný, 5-1000MHz</t>
  </si>
  <si>
    <t>Odbočovač čtyřnásobný, 5-1000MHz</t>
  </si>
  <si>
    <t>Rozbočovač čtyřnásobný, 5-1000 MHz</t>
  </si>
  <si>
    <t>Autonomní vstupní systém</t>
  </si>
  <si>
    <t>Autonomní vstupní systém - celkem</t>
  </si>
  <si>
    <t>Orientační hlasový majáček</t>
  </si>
  <si>
    <t>Orientační hlasový majáček - celkem</t>
  </si>
  <si>
    <t>Indukční smyčka</t>
  </si>
  <si>
    <t>Indukční smyčka - celkem</t>
  </si>
  <si>
    <t>Signalizační systém sestra-klient</t>
  </si>
  <si>
    <t>Hlavní ústředna stolní</t>
  </si>
  <si>
    <t>Napáječ</t>
  </si>
  <si>
    <t>Komunikační jednotka</t>
  </si>
  <si>
    <t>Signalizační jednotka</t>
  </si>
  <si>
    <t>Přijímací bezdrátový modul interní</t>
  </si>
  <si>
    <t>Přijímací bezdrátový modul - únik. zóna</t>
  </si>
  <si>
    <t>Služební jednotka stolní s displejí</t>
  </si>
  <si>
    <t>Zásuvka služební jednotky stolní s displejí</t>
  </si>
  <si>
    <t>Tlačítko nouzového volání</t>
  </si>
  <si>
    <t>Táhlo nouzového volání</t>
  </si>
  <si>
    <t>Propojovací deska KJ, KJ-D, VKJ</t>
  </si>
  <si>
    <t>Propojovací deska SIJ, SIJ-D</t>
  </si>
  <si>
    <t>Propojovací deska AVKJV, ZBSJ</t>
  </si>
  <si>
    <t>Propojovací deska SJN,ZSJS</t>
  </si>
  <si>
    <t>Propojovací deska ZR</t>
  </si>
  <si>
    <t>Propojovací sada  rozvodu</t>
  </si>
  <si>
    <t>Instalační rámeček malý</t>
  </si>
  <si>
    <t>Instalační rámeček střední</t>
  </si>
  <si>
    <t>Instalační rámeček velký</t>
  </si>
  <si>
    <t>Signalizační systém sestra-klient - celkem</t>
  </si>
  <si>
    <t>Vjezdový systém</t>
  </si>
  <si>
    <t>2-kanál. externí přijímač max. 128 dálkových ovladačů, klonování plov. kódu, v krytu s anténou, svorkovnice, 433MHz</t>
  </si>
  <si>
    <t>4-tlačítkový dálkový ovladač, 4-kanálový, plovoucí kód, baterie, 433MHz (oválný design, 2 šedá tlačítka, šedý kryt)</t>
  </si>
  <si>
    <t>Bezpečnostní maják 230V s integrovanou anténou k posuvné bráně nebo k závoře</t>
  </si>
  <si>
    <t>Ochranný kovový kryt (mříž) pro maják</t>
  </si>
  <si>
    <t>Indukční detektor kovové hmoty (např. vozidla pred závorou nebo bránou), pro dvě zemní smyčky, relé, 230Vst</t>
  </si>
  <si>
    <t>Napaječ indukčního detektoru 24V DC, nezálohovaný</t>
  </si>
  <si>
    <t>Předpřipravená indukční smyčka 2×1 pro zabudování do vozovky pro detektor kovové masy (RME nebo RMM2)</t>
  </si>
  <si>
    <t>Instalace uvnitř areálu na místní komunikaci</t>
  </si>
  <si>
    <t xml:space="preserve">Kompletní automatická závora s osvědčeným elektromechanickým principem, s rychlým zdvihem, s Al lehkým ráhnem s kluznou spojkou, která zamezí možnosti úrazu, kompatibilní s indukční smyčkou nebo s infračervenými, s délkou ráhna 3m, s možností pravého i levého uchycení ráhna, napájení 230V/50Hz pro jednofázový pohon, 3x400V/50Hz pro třífázový pohon, příkon 370W/120W, pohotovostní 12W, ovládací napětí 24VDC, vstupy 0V aktivní, doba zdvihu ráhna 1,5s pro ráhno 3m, krytí IP54/20, rozměry půdorysu 340x340mm, výška 1098mm, výška ráhna nad zemí 895mm, hmotnost 68kg, provozní teplota -25 až +70st.C, životnost 4 mil. cyklů, včetně betonového základu a kotvících prvků </t>
  </si>
  <si>
    <t>Indukční detektor kovové hmoty (např. vozidla pred závorou nebo bránou), pro dvě zemní smyčky, relé, 230Vst (instalováno ve stojanu závory)</t>
  </si>
  <si>
    <t>Napaječ indukčního detektoru 24V DC, nezálohovaný (instalováno ve stojanu závory)</t>
  </si>
  <si>
    <t>Vjezdový systém - celkem</t>
  </si>
  <si>
    <t>Elektromontáže</t>
  </si>
  <si>
    <t>Telefon vnitřní rozvod</t>
  </si>
  <si>
    <t>KABEL SDĚLOVACÍ,STÁČ..PÁRY,</t>
  </si>
  <si>
    <t>STÍNĚNÝ,IZOLACE PVC</t>
  </si>
  <si>
    <t>FORMA KABEL.PŘES 0,5m NA KAB.</t>
  </si>
  <si>
    <t xml:space="preserve"> do 10 x 2</t>
  </si>
  <si>
    <t xml:space="preserve"> do 25 x 2</t>
  </si>
  <si>
    <t>Ukončení vodičů do průřezu 16mm2</t>
  </si>
  <si>
    <t>Drobný, blíže nespecifikovaný materiál</t>
  </si>
  <si>
    <t>Telefon vnitřní rozvod - celkem</t>
  </si>
  <si>
    <t>Montáž a oživení telefonní ústředny v Rack 19" provedení s kapacitou 4x ISDN2 na vstupu, 160 poboček analogových, 8 poboček diigitálních</t>
  </si>
  <si>
    <t>Vodič jednožilový, izolace PVC, CYY 6   mm2, zelenožlutý, zatažení</t>
  </si>
  <si>
    <t>Měření na datovém kabelu</t>
  </si>
  <si>
    <t>Uvedení zařízení do provozu, nastavení všech provozních parametrů</t>
  </si>
  <si>
    <t>Drobný, blíže neurčený, instalační materiál</t>
  </si>
  <si>
    <t>kpl</t>
  </si>
  <si>
    <t>Uvedení celého systému jednotného času do provozu, nastavení provozních parametrů, přezkoušení příjmu DCF signálu, nastavení správného času na podružných hodinách</t>
  </si>
  <si>
    <t>Uvedení systému do provozu, nastavení provozních parametrů</t>
  </si>
  <si>
    <t>VYZVEDNUTÍ STOŽÁRU NA STŘECHU</t>
  </si>
  <si>
    <t xml:space="preserve"> sedlovou</t>
  </si>
  <si>
    <t>PŘIPOJENÍ ZESILOVACÍ SOUPRAVY</t>
  </si>
  <si>
    <t xml:space="preserve"> Na silnoproudý rozvod</t>
  </si>
  <si>
    <t xml:space="preserve"> MEŘENÍ TV SIG.PRO JEDEN PROGR.</t>
  </si>
  <si>
    <t xml:space="preserve"> Měř.na účast.zásuvce-všechny k</t>
  </si>
  <si>
    <t>MONT.KONEKTORU NA STÍN.ŠŇŮRU</t>
  </si>
  <si>
    <t xml:space="preserve"> Do  1 páru</t>
  </si>
  <si>
    <t>Práce spojení s uvedením zařízení do provozu a nastavením prvotních ovládacích kódů, zaučení obsluhy pro zazávání nových ovládacích kódů</t>
  </si>
  <si>
    <t>Práce spojení s uvedením zařízení do provozu a zaučení obsluhy.</t>
  </si>
  <si>
    <t>KONSTR.OCEL.PRO PŘÍSTR.A ZAŘ.</t>
  </si>
  <si>
    <t xml:space="preserve"> do   5 kg</t>
  </si>
  <si>
    <t xml:space="preserve">Kontrola a otestování rozvodného vedení </t>
  </si>
  <si>
    <t>Naprogramování a oživení zařízení</t>
  </si>
  <si>
    <t>Kontrola provozu a zaškolení</t>
  </si>
  <si>
    <t>Práce spojené s uvedením do provozu indukčního detektoru, seřízení parametrů a ověření funkčnosti.</t>
  </si>
  <si>
    <t>hod</t>
  </si>
  <si>
    <t>Práce spojené s uvedením do provozu dálkového ovládání brány a závory pomocí tlačítkových drátových ovladačů z vrátnice.</t>
  </si>
  <si>
    <t>Práce spojení s uvedením do provozu systému dálkového ovládání brány a závory pomocí bezdrátových ovladačů.</t>
  </si>
  <si>
    <t>Práce spojené s uvedením do provozu motoricky ovládané závory uvnitř areálu, nastavení provozních parametrů.</t>
  </si>
  <si>
    <t>SDĚL.KABEL CELOPLAST.,PLNĚNÝ,</t>
  </si>
  <si>
    <t>STÍNĚNÍ Al, ZDVOJ. PLAST PE,PE</t>
  </si>
  <si>
    <t>KABEL SILOVÝ,IZOLACE PVC</t>
  </si>
  <si>
    <t>FORMA KABEL.PŘES 0,5m</t>
  </si>
  <si>
    <t>NA KABELU TCEKE,TCEKES</t>
  </si>
  <si>
    <t>3 XN</t>
  </si>
  <si>
    <t>UKONČENÍ VODIČŮ A LAN</t>
  </si>
  <si>
    <t xml:space="preserve"> do průřezu  16 mm2</t>
  </si>
  <si>
    <t>zil</t>
  </si>
  <si>
    <t>Hrubá montáž</t>
  </si>
  <si>
    <t>2316 TRUBKA OHEBNÁ - LPFLEX, pod omítkou</t>
  </si>
  <si>
    <t>2323 TRUBKA OHEBNÁ - LPFLEX, pod omítkou</t>
  </si>
  <si>
    <t>2329 TRUBKA OHEBNÁ - LPFLEX</t>
  </si>
  <si>
    <t>2336 TRUBKA OHEBNÁ - LPFLEX</t>
  </si>
  <si>
    <t>TRUBKA PANCÉŘOVÁ Z PH</t>
  </si>
  <si>
    <t>Značení trasy trubkových vedení</t>
  </si>
  <si>
    <t>Hrubá montáž - celkem</t>
  </si>
  <si>
    <t>Hrubá montáž pro signalizační systém</t>
  </si>
  <si>
    <t>Hrubá montáž pro signalizační systém - celkem</t>
  </si>
  <si>
    <t>Protipožární ucpávky</t>
  </si>
  <si>
    <t>m2</t>
  </si>
  <si>
    <t>Protipožární ucpávky - celkem</t>
  </si>
  <si>
    <t>Hodinové zúčtovací sazby</t>
  </si>
  <si>
    <t>Provedení výchozí revize el. zařízení dle ČSN 33 1500</t>
  </si>
  <si>
    <t>Hodinové zúčtovací sazby - celkem</t>
  </si>
  <si>
    <t>Podružný materiál</t>
  </si>
  <si>
    <t>Elektromontáže - celkem</t>
  </si>
  <si>
    <t>Zemní práce</t>
  </si>
  <si>
    <t>VYTÝČENÍ TRATI</t>
  </si>
  <si>
    <t xml:space="preserve"> Kabelové vedení v zastaveném prostoru</t>
  </si>
  <si>
    <t>km</t>
  </si>
  <si>
    <t>m3</t>
  </si>
  <si>
    <t>ROZBOURÁNÍ BETONOVÉHO ZÁKLADU</t>
  </si>
  <si>
    <t xml:space="preserve"> Premist.mater.nalozeni,odvoz</t>
  </si>
  <si>
    <t>HLOUBENÍ KABELOVÉ RÝHY</t>
  </si>
  <si>
    <t xml:space="preserve"> Zemina třídy 3, šíře 350mm,hloubka 700mm</t>
  </si>
  <si>
    <t>ZŘÍZENÍ KABELOVÉHO LOŽE</t>
  </si>
  <si>
    <t>Položení bet.žlabu vč.zakrytí</t>
  </si>
  <si>
    <t>FOLIE VÝSTRAŽNÁ Z PVC</t>
  </si>
  <si>
    <t>KABELOVÝ PROSTUP Z PLASTOVÉ OHEBNÉ TRUBKY</t>
  </si>
  <si>
    <t>Světlost do 110 cm</t>
  </si>
  <si>
    <t>ZÁHOZ KABELOVÉ RÝHY</t>
  </si>
  <si>
    <t>Zemina třídy 3, šíře 350mm,hloubka 700mm</t>
  </si>
  <si>
    <t>ÚPRAVA POVRCHU</t>
  </si>
  <si>
    <t>Provizorní úprava terénu v zemina třídy 3</t>
  </si>
  <si>
    <t>PRŮRAZ BETONOVOU ZDÍ</t>
  </si>
  <si>
    <t>O tloušťce 45cm</t>
  </si>
  <si>
    <t>ZEMNÍ ZNAČKY PRO KAB.VEDENÍ</t>
  </si>
  <si>
    <t>Zemní práce - celkem</t>
  </si>
  <si>
    <t>Hodnota A</t>
  </si>
  <si>
    <t>Hodnota B</t>
  </si>
  <si>
    <t>Základní náklady</t>
  </si>
  <si>
    <t>Dodávka</t>
  </si>
  <si>
    <t>Doprava 3,60%, Přesun 1,00%</t>
  </si>
  <si>
    <t>Montáž - materiál</t>
  </si>
  <si>
    <t>Montáž - práce</t>
  </si>
  <si>
    <t>Mezisoučet 1</t>
  </si>
  <si>
    <t>PPV 6,00% z montáže: materiál + práce</t>
  </si>
  <si>
    <t>Nátěry</t>
  </si>
  <si>
    <t>PPV 0,00% z nátěrů a zemních prací</t>
  </si>
  <si>
    <t>Mezisoučet 2</t>
  </si>
  <si>
    <t>Dodav. dokumentace 0,00% z mezisoučtu 2</t>
  </si>
  <si>
    <t>Rizika a pojištění 0,00% z mezisoučtu 2</t>
  </si>
  <si>
    <t>Opravy v záruce 0,00% z mezisoučtu 1</t>
  </si>
  <si>
    <t>Základní náklady celkem</t>
  </si>
  <si>
    <t>Vedlejší náklady</t>
  </si>
  <si>
    <t>GZS 0,00% z pravé strany mezisoučtu 2</t>
  </si>
  <si>
    <t>Provozní vlivy 0,00% z pravé strany mezisoučtu 2</t>
  </si>
  <si>
    <t>Vedlejší náklady celkem</t>
  </si>
  <si>
    <t>Kompletační činnost</t>
  </si>
  <si>
    <t>Náklady celkem</t>
  </si>
  <si>
    <t>Náklady celkem s DPH</t>
  </si>
  <si>
    <t>Roční nárůst cen 0,00%</t>
  </si>
  <si>
    <t>Součty odstavců</t>
  </si>
  <si>
    <t xml:space="preserve">  Telefon</t>
  </si>
  <si>
    <t xml:space="preserve">  Telefonní ústředna, telefony</t>
  </si>
  <si>
    <t xml:space="preserve">  Strukturovaná kabeláž</t>
  </si>
  <si>
    <t xml:space="preserve">  Aktivní prvky počítačové sítě</t>
  </si>
  <si>
    <t xml:space="preserve">  Jednotný čas</t>
  </si>
  <si>
    <t xml:space="preserve">  Autonomní vstupní systém</t>
  </si>
  <si>
    <t xml:space="preserve">  Orientační hlasový majáček</t>
  </si>
  <si>
    <t xml:space="preserve">  Indukční smyčka</t>
  </si>
  <si>
    <t xml:space="preserve">  Signalizační systém sestra-klient</t>
  </si>
  <si>
    <t xml:space="preserve">  Vjezdový systém</t>
  </si>
  <si>
    <t xml:space="preserve">  Telefon vnitřní rozvod</t>
  </si>
  <si>
    <t xml:space="preserve">  Hrubá montáž</t>
  </si>
  <si>
    <t xml:space="preserve">  Hrubá montáž pro signalizační systém</t>
  </si>
  <si>
    <t xml:space="preserve">  Protipožární ucpávky</t>
  </si>
  <si>
    <t xml:space="preserve">  Hodinové zúčtovací sazby</t>
  </si>
  <si>
    <t>SMPSWK15/1,7A</t>
  </si>
  <si>
    <t>záložní akumulátor 7Ah</t>
  </si>
  <si>
    <t>EL460</t>
  </si>
  <si>
    <t>bezpečnostní kování</t>
  </si>
  <si>
    <t>dělený čtyřhran</t>
  </si>
  <si>
    <t>dveřní průchodka</t>
  </si>
  <si>
    <t>systémový kabel</t>
  </si>
  <si>
    <t>Zelené tlačítko s bezpotenc. výstupem a s piktogramem únikového východu, vč. krabice pod omítku</t>
  </si>
  <si>
    <t>Elektromechanický samozamykací zámek</t>
  </si>
  <si>
    <t>EA218</t>
  </si>
  <si>
    <t>EA280</t>
  </si>
  <si>
    <t>EA3xx</t>
  </si>
  <si>
    <t>SX43 (klika-klika)</t>
  </si>
  <si>
    <t>Rozbočovač šestinásobný, 5-1000 MHz</t>
  </si>
  <si>
    <t>program - 1x zásobník plynu, 750ks hřebů do tvrdého betonu</t>
  </si>
  <si>
    <t>bal</t>
  </si>
  <si>
    <t>jednoduchá kabelová nastřelovací úchytka, pr. kabelu 11mm</t>
  </si>
  <si>
    <t>dvojitá  kabelová nastřelovací úchytka P90-R,  11mm</t>
  </si>
  <si>
    <t>MIS1b</t>
  </si>
  <si>
    <t>Odbočovač osminásobný, 5-1000MHz</t>
  </si>
  <si>
    <t>Skříňka plechová pro umístění svodičů bleskových proudů</t>
  </si>
  <si>
    <t>kg</t>
  </si>
  <si>
    <t>PZMP100</t>
  </si>
  <si>
    <t>MERKUR 2</t>
  </si>
  <si>
    <t>Drátěný kabelový žlab  100x50</t>
  </si>
  <si>
    <t>Sádra stavební</t>
  </si>
  <si>
    <t>SZM1</t>
  </si>
  <si>
    <t>bezšoubové nasouvací svorky 4x1,5mm2</t>
  </si>
  <si>
    <t>KRABICE</t>
  </si>
  <si>
    <t>KU 68 LD/1 do dutých stěn</t>
  </si>
  <si>
    <t>Podpěra vč. matice a podložky</t>
  </si>
  <si>
    <t xml:space="preserve">Koaxiální kabel Cu, 75 Ohmů, H125 PE - venkovní, zatažen </t>
  </si>
  <si>
    <t>PHKV30+C2</t>
  </si>
  <si>
    <t>PHKV30/2+C2</t>
  </si>
  <si>
    <t>Plastové kulaté podružné hodiny, průmer číselníku 30 cm, vypouklé akrylátové krycí sklo, kryt z bílo-béžového termoplastu, nárazuvzdorného, stálobarvného s hladkým povrchem</t>
  </si>
  <si>
    <t>DSH3N</t>
  </si>
  <si>
    <t>Mateční hodiny s minutovou linkou a připojením DCF</t>
  </si>
  <si>
    <t>Plastové oboustranné kulaté podružné hodiny, průmer číselníku 30 cm, vypouklé akrylátové krycí sklo, kryt z bílo-béžového termoplastu, nárazuvzdorného, stálobarvného s hladkým povrchem</t>
  </si>
  <si>
    <t>Zálohovaný napájecí zdroj 13,7V/1,7A v krytu</t>
  </si>
  <si>
    <t>Orientační hlasový majáček pro zrakově postižené osoby, vč. Krytu pro přisazenou montáž</t>
  </si>
  <si>
    <t>Práce spojení s uvedením zařízení do provozu a vložením hlavní a doplňkové fráze dle přání zákazníka, odzkoušení.</t>
  </si>
  <si>
    <t>Krabice pro instalaci soupravy elektrického vrátného na povrch (sloupek), vč. povětrnostního krytu</t>
  </si>
  <si>
    <t>Zápustná krabice pro soupravu elektrického vrátného, pro instalaci pod omítku, vč. povětrnostního krytu</t>
  </si>
  <si>
    <t>Zásobník zásobník na bleskojistky prázdný 2/10,8x6</t>
  </si>
  <si>
    <t>DTNVEM48</t>
  </si>
  <si>
    <t>DIN lišta</t>
  </si>
  <si>
    <t>Certifikace rozvodu 1x port RJ45)_x000D_</t>
  </si>
  <si>
    <t>Strukturovaná kabeláž-montáž</t>
  </si>
  <si>
    <t>vodič CY6 z/ž</t>
  </si>
  <si>
    <t>Svodič bleskových proudů na koax. kabel s impedancí 75ohmů orčený mezi zóny LPZ0B a LPZ1, F/F</t>
  </si>
  <si>
    <t>Rozvodnice plastová GW42005, 300x200x60mm</t>
  </si>
  <si>
    <t>Rozvodnice TKR oceloplechová 800x600x200mm vč. rámu, uzamykatelná, nástěnná</t>
  </si>
  <si>
    <t>Autonomní kódový zámek, paměť pro 100 kódů, možnost změny vlastního kódu uživatelem, antivadal provedení, přisazená montáž, prosvětlená alfanumerická klávesnice, releový výstup</t>
  </si>
  <si>
    <t>DGA</t>
  </si>
  <si>
    <t>Souprava indukční smyčky s mikrofonem pro sluchově postižené osoby (umístěno na vrátnici a na hlavní sesterně na 2.NP)</t>
  </si>
  <si>
    <t>Tlačítkový spínač pro instalaci do krabice pod omítku (pro ovládání brány a závory), design společný se silnoproudem</t>
  </si>
  <si>
    <t>lišta pro el. otevírač</t>
  </si>
  <si>
    <t>MRK10</t>
  </si>
  <si>
    <t>Nosník zářezových svorkovnic, 3 pozice</t>
  </si>
  <si>
    <t>TELEFONNÍ ROZVÁDĚČE</t>
  </si>
  <si>
    <t>prázdný, pod omítku, zámek, venkovní do 100 párů</t>
  </si>
  <si>
    <t>prázdný,přisazená montáž, zámek, venkovní do 10 párů vč. držáku</t>
  </si>
  <si>
    <t xml:space="preserve">PŘÍSLUŠENSTVÍ TELEFONNÍCH ROZVADĚČŮ </t>
  </si>
  <si>
    <t>Napaječ soupravy elektrického vrátného a elektromagnetického zámku</t>
  </si>
  <si>
    <t>Svodič přepětí pro sdělovací vedení, 1 pár vodičů</t>
  </si>
  <si>
    <t>elektrický otevírač 12VAC, symetrický, montáž do rámové ocelové konstrukce branky</t>
  </si>
  <si>
    <t>Ocelový typizovaný sloupek do exteriéru v=1450mm pro umístění el. vrátného, lakovaný (RAL stejný jako u závory), kompletní včetně betonového základu a kotvících prvků</t>
  </si>
  <si>
    <t xml:space="preserve"> Zemina třídy 3, šíře 500mm,hloubka 1110mm</t>
  </si>
  <si>
    <t>Venkovní plastový pilířový rozvaděč se zámkem, pro umístění indukčního detektoru  a napaječů indukčního detektoru a dvou souprav elektrických vrátných  (např. SIS1)</t>
  </si>
  <si>
    <t>výrobní dokumentace vjezdového systému</t>
  </si>
  <si>
    <t>TCEPKPFLE 3x4x0,6 , do výkopu</t>
  </si>
  <si>
    <t>TCEPKPFLE 1x4x0,6 , do výkopu</t>
  </si>
  <si>
    <t>F konektor na H125- lisovací</t>
  </si>
  <si>
    <t>F konektor na H121- lisovací</t>
  </si>
  <si>
    <t>CYKY-O 5x2.5 mm2, do výkopu</t>
  </si>
  <si>
    <t>Účastnická zásuvka STA koncová, pod omítkou se 2 konektory TV+R, kompletní vč. rámečku a masky. Design společný se zásuvkami silnoproudu</t>
  </si>
  <si>
    <t>Účastnická zásuvka STA průběžná, pod omítkou se 2 konektory TV+R, kompletní vč. rámečku a masky. Design společný se zásuvkami silnoproudu</t>
  </si>
  <si>
    <t xml:space="preserve">žlab 62/ 50 mm </t>
  </si>
  <si>
    <t xml:space="preserve">žlab 125/ 50 mm </t>
  </si>
  <si>
    <t>víko žlabu 62mm</t>
  </si>
  <si>
    <t>víko žlabu 125mm</t>
  </si>
  <si>
    <t>T-kus žlabu 62/50mm</t>
  </si>
  <si>
    <t>koleno žlabu 45°, 62/50mm</t>
  </si>
  <si>
    <t>Žlab kabelový MARS</t>
  </si>
  <si>
    <t>spojka žlabu 50mm</t>
  </si>
  <si>
    <t>úchyt víka</t>
  </si>
  <si>
    <t>víko kolena 45° 62mm</t>
  </si>
  <si>
    <t>víko T-kusu žlabu 62/50mm</t>
  </si>
  <si>
    <t>vratový šroub + samojistící matice</t>
  </si>
  <si>
    <t>konstrukce pro uchycení žlabů MARS</t>
  </si>
  <si>
    <t>ŽLABY DRÁTĚNÉ</t>
  </si>
  <si>
    <t>Žlab kabelový MERKUR2</t>
  </si>
  <si>
    <t>spojka žlabu vč. šroubu a matice</t>
  </si>
  <si>
    <t>Zásuvka rozvodu pod omítku digitální</t>
  </si>
  <si>
    <t>Závěs volací šňůry pro ZLJ</t>
  </si>
  <si>
    <t>Bezdrátové tlačítko</t>
  </si>
  <si>
    <t>Bezdrátová služební jednotka GIGASET</t>
  </si>
  <si>
    <t>Registrační jednotka personálu GIGASET</t>
  </si>
  <si>
    <t>Blok digitální komunikace SIP</t>
  </si>
  <si>
    <t>Opakovač GIGASET</t>
  </si>
  <si>
    <t>Kabel SYKFY 10 x 2 x 0,5 v trubkách</t>
  </si>
  <si>
    <t>Vodič U2 x 0,5 v trubkách</t>
  </si>
  <si>
    <t>Vodič U4 x 0,5 v trubkách</t>
  </si>
  <si>
    <t>Vodič CY 1,5 v trubkách</t>
  </si>
  <si>
    <t>Ostatní</t>
  </si>
  <si>
    <t>vyhledání vývodu nebo krabice</t>
  </si>
  <si>
    <t>SEJMUTÍ DRNU</t>
  </si>
  <si>
    <t xml:space="preserve"> Nářez drnu,naložení,odvoz</t>
  </si>
  <si>
    <t>KŘIŽOVATKA SE SILOVÝM KABELEM a OSTATNÍMÍ IS</t>
  </si>
  <si>
    <t>š.22cm oranžová</t>
  </si>
  <si>
    <t>š.33cm oranžová</t>
  </si>
  <si>
    <t>Zemina třídy 3, šíře 500mm,hloubka 1110mm</t>
  </si>
  <si>
    <t>OBETONOVÁNÍ CHRÁNIČEK</t>
  </si>
  <si>
    <t>Z betonu C12/15</t>
  </si>
  <si>
    <t>Kabelový označník - MARKER</t>
  </si>
  <si>
    <t xml:space="preserve"> Z kopaného písku vrstvy 15cm se zakrytím kabelu plast.deskou vč.dodávky desky a písku</t>
  </si>
  <si>
    <t>Demontáže stávajících instalací</t>
  </si>
  <si>
    <t>Ekologická likvidace demontovaných instalací</t>
  </si>
  <si>
    <t>Termostat pro řízení ventilátorové jednotky</t>
  </si>
  <si>
    <t>MCP3A-G000SF-13</t>
  </si>
  <si>
    <t>Datová zásuvka pro zapuštěnou montáž do krabice KP-68, kompletní vč. rámečku, 2x RJ 45, UTP, CAT 5E, konektory opatřeny záclonkami, bílé provedení, společný design se zásuvkami silnoproudu</t>
  </si>
  <si>
    <t>Datová zásuvka pro zapuštěnou montáž do krabice KP-68, kompletní vč. rámečku, 1x RJ 45, UTP, CAT 5E, konektory opatřeny záclonkami, bílé provedení, společný design se zásuvkami silnoproudu</t>
  </si>
  <si>
    <t>KO 125 E odbočná s víčkem, pod omítku vč. vysekání lůžka</t>
  </si>
  <si>
    <t>KP 68 - krabice přítrojová, pod omítku vč. vysekání lůžka</t>
  </si>
  <si>
    <t>KU 1902 odbočná s víčkem pod omítku vč. vysekání lůžka</t>
  </si>
  <si>
    <t>KO 100 E odbočná s víčkem, vč. vysekání lůžka</t>
  </si>
  <si>
    <t>Vodič zatahovací AY 2,5 do trubkovodu</t>
  </si>
  <si>
    <t>SYSTÉM JEDNOTLIVÝCH ÚCHYTEK</t>
  </si>
  <si>
    <t>SYKFY 25x2x0,5 , zatažení o trubky</t>
  </si>
  <si>
    <t>SYKFY 10x2x0,5 , zatažení do trubky</t>
  </si>
  <si>
    <t>Koaxiální kabel Cu, 75 Ohmů, H121, zatažení do trubky</t>
  </si>
  <si>
    <t>Vodič jednožilový, izolace PVC, CYY 6   mm2, zelenožlutý, zatažení do trubky</t>
  </si>
  <si>
    <t>CYKY-O 5x1,5 , zatažení do trubky</t>
  </si>
  <si>
    <t>CYKY-O 2x1,5 na úchytkách</t>
  </si>
  <si>
    <t>Protipožární průchod stěnou - měkká ucpávka z protipožárního povlaku</t>
  </si>
  <si>
    <t>Protipožární průchod stropem-měkká ucpávka z protipožárního povlaku</t>
  </si>
  <si>
    <t>Protipožární průchod pro prostup malého svazku kabelů - zpěňovací hmota</t>
  </si>
  <si>
    <t>Kabel silový s PVC izolací, CYKY-O 2x1,5, pod omítkou vč. vyřezání drážky</t>
  </si>
  <si>
    <t>Kabel JY-(st)-Y 2x2x0,8 pevně, v trubce</t>
  </si>
  <si>
    <t>Kabel silový s PVC izolací, např. CYKY-O 5x1,5, pod omítkou  vč. vyřezání drážky</t>
  </si>
  <si>
    <t>Datový kabel CAT. 5E, UTP, LSZH (bez dodávky, jen montáž), zatažení do trubky</t>
  </si>
  <si>
    <t>Žlab kabelový LINEAR</t>
  </si>
  <si>
    <t>žlab 150x50</t>
  </si>
  <si>
    <t>žlab 300x50</t>
  </si>
  <si>
    <t>T-kus žlabu 300/50mm</t>
  </si>
  <si>
    <t>spojovací materiál (šroub+matice)</t>
  </si>
  <si>
    <t>koleno žlabu 45°, 300/50mm</t>
  </si>
  <si>
    <t>konstrukce pro uchycení žlabů LINEAR</t>
  </si>
  <si>
    <t>ohbná trubka SUPERMONOFLEX 1225D pr.25mm, uložení do podlahy</t>
  </si>
  <si>
    <t>Demontáže</t>
  </si>
  <si>
    <t>Demontáže celkem</t>
  </si>
  <si>
    <t>chránička KOPOFLEX 40</t>
  </si>
  <si>
    <t>19" napájecí jednotka, 6x230V s přepěťovou ochranou</t>
  </si>
  <si>
    <t>Popisný štítek 14x6,5mm pro popis portu Patch panelu</t>
  </si>
  <si>
    <t>Popisný štítek 17,8x6,4mm pro popis portu zásuvky</t>
  </si>
  <si>
    <t>Datový kabel CAT. 5E, UTP, LSZH (bez montáže)</t>
  </si>
  <si>
    <t>atypická konzola pro oboustranné hodiny (zakázková výroba)</t>
  </si>
  <si>
    <t>Řadová svorkovnice min. 10 svorek do 1,5mm2, vč,. upevnění a označení</t>
  </si>
  <si>
    <r>
      <t>Instalace u vjezdu do areálu (brána není součástí tohoto projektu)</t>
    </r>
    <r>
      <rPr>
        <b/>
        <sz val="8"/>
        <rFont val="Tahoma"/>
        <family val="2"/>
        <charset val="238"/>
      </rPr>
      <t>pohony a ŘJ je součást dodávky brány, SO oplocení</t>
    </r>
  </si>
  <si>
    <t>Dodávky a montáže technologie</t>
  </si>
  <si>
    <t>DODÁVKY A MONTÁŽE TECHNOLOGIE - Celkem</t>
  </si>
  <si>
    <t xml:space="preserve">Koaxiální kabel Cu, 75 Ohmů, H125PVC, zatažení do trubky </t>
  </si>
  <si>
    <t>8135 KRABICE ROZBOČOVACÍ, PŘISAZENÁ, IP54 vč. zapojení</t>
  </si>
  <si>
    <t>1516 pr.16 mm , pevně vč. úchytek</t>
  </si>
  <si>
    <t>1520 pr.20 mm , pevně vč. úchytek</t>
  </si>
  <si>
    <t>Poznámka :   Elektrická požární signalizace je součástí profesní části D.1.4.8.</t>
  </si>
  <si>
    <t xml:space="preserve">  TV rozvod</t>
  </si>
  <si>
    <t>TV rozvod</t>
  </si>
  <si>
    <t>TV rozvod - celkem</t>
  </si>
  <si>
    <t>Základ a hodnota DPH 21%</t>
  </si>
  <si>
    <t>Uvedené výrobky definují pouze standard. Uchazeč může použít výrobky jiných výrobců, pokud jsou svými technickými parametry rovnocenné nebo jsou jejich technické parametry lepší, funkčnost celého zařízení však nesmí být zhoršena.</t>
  </si>
  <si>
    <t>ŽLABY CELOPLECHOVÉ</t>
  </si>
  <si>
    <t xml:space="preserve">Specifikace neobsahuje zařízení, která poskytuje bezplatně zvolený poskytovatel internetových služeb, např. TELEFONICA CZR a.s.   </t>
  </si>
  <si>
    <t>Datová zásuvka pro  montáž do přisazené krabice, kompletní vč. rámečku a přístrojové krabice, 1x RJ 45, UTP, CAT 5E</t>
  </si>
  <si>
    <t>Datová zásuvka pro montáž na DIN lištu, průmyslové provedení, 1x RJ 45, UTP, CAT 5E</t>
  </si>
  <si>
    <r>
      <t xml:space="preserve">DS Uhlířské Janovice – dostavba stávající budovy
</t>
    </r>
    <r>
      <rPr>
        <sz val="10"/>
        <rFont val="Tahoma"/>
        <family val="2"/>
        <charset val="238"/>
      </rPr>
      <t>Stavební objekt: SO 02
Část PD: D. DOKUMENTACE OBJEKTŮ</t>
    </r>
    <r>
      <rPr>
        <b/>
        <sz val="10"/>
        <rFont val="Tahoma"/>
        <family val="2"/>
        <charset val="238"/>
      </rPr>
      <t xml:space="preserve">
Profesní část: D.1.4.9 – Slaboproudá zařízení</t>
    </r>
  </si>
  <si>
    <t>sada pro spojení skříní
obsahuje ostatní příslušenství pro spojení skříní - šrouby, matice, podložky,apod.</t>
  </si>
  <si>
    <t>Telefonní Patch panel 50 Portů 
Cat.3, konektory RJ45, zakončovací moduly s duální svorkovnicí 110/Krone. Součástí panelu je vyvazovací lišta</t>
  </si>
  <si>
    <t>Telefonní Patch panel 25 Portů 
Cat.3, konektory RJ45, zakončovací moduly s duální svorkovnicí 110/Krone. Součástí panelu je vyvazovací lišta</t>
  </si>
  <si>
    <t>Sada koleček pro skříňový stojanový rozvaděč</t>
  </si>
  <si>
    <t xml:space="preserve"> DHM</t>
  </si>
  <si>
    <t xml:space="preserve"> LA-215</t>
  </si>
  <si>
    <t>X-FB 11MX</t>
  </si>
  <si>
    <t xml:space="preserve"> X-DFB 11MX</t>
  </si>
  <si>
    <t>X-GHP18MX COMBO</t>
  </si>
  <si>
    <t>Telefonní ústředna v Rack 19" provedení s kapacitou 4x ISDN2 na vstupu, 160 poboček analogových, 16 poboček diigitálních</t>
  </si>
  <si>
    <t>Digitální/IP telefonní pobočková ústředna Panasonic KX-TDE600</t>
  </si>
  <si>
    <t>160 vnitřních analogových poboček a 16 digitálních</t>
  </si>
  <si>
    <t>Napájecí zdroj</t>
  </si>
  <si>
    <t>Základnová stanice DECT, 2 kanály</t>
  </si>
  <si>
    <t>Vstupní karta pro 4 x ISDN 2</t>
  </si>
  <si>
    <t>Pracoviště operátora, systém.tel., 84 systémových tlačítek</t>
  </si>
  <si>
    <t>Tarifikační SW</t>
  </si>
  <si>
    <t>DECT bezdrátový systémový telefon, displej</t>
  </si>
  <si>
    <t>Analogový telefon s displejem a funkcí CLIP</t>
  </si>
  <si>
    <t>Systémový telefon s displejem 3x24 znaků, 24 systémových tlačítek</t>
  </si>
  <si>
    <t>Analogový telefon s tlačítkem pro rychlou volbu</t>
  </si>
  <si>
    <t>Materiál pro montáž ústředny - sada</t>
  </si>
  <si>
    <t>Server sítě (administrativní provoz - bližší parametry serveru budou určeny v dalším stupni projektové dokumentace na základě požadovaného programového vybaven, které není obsaženo v tomto rozpočtu)</t>
  </si>
  <si>
    <t>Počet
DPS</t>
  </si>
  <si>
    <t>Počet DPS
revize 01</t>
  </si>
  <si>
    <t>Počet
celkem</t>
  </si>
  <si>
    <t>REVIZE 01</t>
  </si>
  <si>
    <t>Datová zásuvka pro montáž do podlahové krabice, kompletní vč. rámečku, 2x RJ 45, UTP, CAT 5E, konektory opatřeny záclonkami, bílé provedení, společný design se zásuvkami silnoproudu</t>
  </si>
  <si>
    <t>protiplech</t>
  </si>
  <si>
    <t>KT250 s víčkem, pod omítku vč. vysekání lůžka</t>
  </si>
  <si>
    <t>KABEL HDMI A - HDMI A M/M, 20m
- Pozlacené konektory: HDMI typ A (19pinů) male &lt;=&gt; HDMI typ A (19pinů) male 
- Délka kabelu: 20 m
- Rozlišení: Až 1920 x 1080 bodů (standard HDTV 1080p FULL HD), nebo nižší podporované formáty 1080i/720p/720i
- max.datový přenos: 10,2 Gb/s; 340MHz
- Barevná hloubka: 24-bit (16.7 million barev). 
- 19-wire cable, double shielded, AWG24 
- kabel: UL20276 
- HDMI 1.3 
- barva černá</t>
  </si>
  <si>
    <t>označení položek REVIZE 01</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</si>
</sst>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0"/>
      <name val="Arial"/>
      <charset val="238"/>
    </font>
    <font>
      <sz val="8"/>
      <color indexed="8"/>
      <name val="Tahoma"/>
      <family val="2"/>
      <charset val="238"/>
    </font>
    <font>
      <b/>
      <sz val="11"/>
      <color indexed="8"/>
      <name val="Tahoma"/>
      <family val="2"/>
      <charset val="238"/>
    </font>
    <font>
      <b/>
      <sz val="9"/>
      <color indexed="8"/>
      <name val="Tahoma"/>
      <family val="2"/>
      <charset val="238"/>
    </font>
    <font>
      <b/>
      <sz val="8"/>
      <color indexed="8"/>
      <name val="Tahoma"/>
      <family val="2"/>
      <charset val="238"/>
    </font>
    <font>
      <i/>
      <sz val="9"/>
      <color indexed="8"/>
      <name val="Tahoma"/>
      <family val="2"/>
      <charset val="238"/>
    </font>
    <font>
      <sz val="10"/>
      <name val="Arial"/>
      <family val="2"/>
      <charset val="238"/>
    </font>
    <font>
      <sz val="8"/>
      <name val="Tahoma"/>
      <family val="2"/>
      <charset val="238"/>
    </font>
    <font>
      <i/>
      <sz val="9"/>
      <name val="Tahoma"/>
      <family val="2"/>
      <charset val="238"/>
    </font>
    <font>
      <b/>
      <sz val="8"/>
      <name val="Tahoma"/>
      <family val="2"/>
      <charset val="238"/>
    </font>
    <font>
      <i/>
      <sz val="8"/>
      <name val="Tahoma"/>
      <family val="2"/>
      <charset val="238"/>
    </font>
    <font>
      <sz val="8"/>
      <color rgb="FF00B050"/>
      <name val="Tahoma"/>
      <family val="2"/>
      <charset val="238"/>
    </font>
    <font>
      <b/>
      <sz val="8"/>
      <color rgb="FF00B050"/>
      <name val="Tahoma"/>
      <family val="2"/>
      <charset val="238"/>
    </font>
    <font>
      <b/>
      <sz val="10"/>
      <name val="Century Gothic"/>
      <family val="2"/>
      <charset val="238"/>
    </font>
    <font>
      <b/>
      <sz val="10"/>
      <name val="Arial"/>
      <family val="2"/>
      <charset val="238"/>
    </font>
    <font>
      <sz val="10"/>
      <name val="Tahoma"/>
      <family val="2"/>
      <charset val="238"/>
    </font>
    <font>
      <b/>
      <sz val="10"/>
      <name val="Tahoma"/>
      <family val="2"/>
      <charset val="238"/>
    </font>
    <font>
      <b/>
      <sz val="12"/>
      <name val="Tahoma"/>
      <family val="2"/>
      <charset val="238"/>
    </font>
  </fonts>
  <fills count="9">
    <fill>
      <patternFill patternType="none"/>
    </fill>
    <fill>
      <patternFill patternType="gray125"/>
    </fill>
    <fill>
      <patternFill patternType="solid">
        <fgColor indexed="26"/>
        <bgColor indexed="64"/>
      </patternFill>
    </fill>
    <fill>
      <patternFill patternType="solid">
        <fgColor indexed="27"/>
        <bgColor indexed="64"/>
      </patternFill>
    </fill>
    <fill>
      <patternFill patternType="solid">
        <fgColor indexed="42"/>
        <bgColor indexed="64"/>
      </patternFill>
    </fill>
    <fill>
      <patternFill patternType="solid">
        <fgColor indexed="9"/>
        <bgColor indexed="64"/>
      </patternFill>
    </fill>
    <fill>
      <patternFill patternType="solid">
        <fgColor rgb="FFCCFFCC"/>
        <bgColor indexed="64"/>
      </patternFill>
    </fill>
    <fill>
      <patternFill patternType="solid">
        <fgColor theme="0" tint="-0.14999847407452621"/>
        <bgColor indexed="64"/>
      </patternFill>
    </fill>
    <fill>
      <patternFill patternType="solid">
        <fgColor theme="5" tint="0.79998168889431442"/>
        <bgColor indexed="64"/>
      </patternFill>
    </fill>
  </fills>
  <borders count="5">
    <border>
      <left/>
      <right/>
      <top/>
      <bottom/>
      <diagonal/>
    </border>
    <border>
      <left style="thin">
        <color indexed="22"/>
      </left>
      <right style="thin">
        <color indexed="22"/>
      </right>
      <top style="thin">
        <color indexed="22"/>
      </top>
      <bottom style="thin">
        <color indexed="2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71">
    <xf numFmtId="0" fontId="0" fillId="0" borderId="0" xfId="0"/>
    <xf numFmtId="49" fontId="0" fillId="0" borderId="0" xfId="0" applyNumberFormat="1"/>
    <xf numFmtId="49" fontId="1" fillId="2" borderId="1" xfId="0" applyNumberFormat="1" applyFont="1" applyFill="1" applyBorder="1" applyAlignment="1">
      <alignment horizontal="left"/>
    </xf>
    <xf numFmtId="49" fontId="2" fillId="3" borderId="1" xfId="0" applyNumberFormat="1" applyFont="1" applyFill="1" applyBorder="1" applyAlignment="1">
      <alignment horizontal="left"/>
    </xf>
    <xf numFmtId="49" fontId="3" fillId="4" borderId="1" xfId="0" applyNumberFormat="1" applyFont="1" applyFill="1" applyBorder="1" applyAlignment="1">
      <alignment horizontal="left"/>
    </xf>
    <xf numFmtId="49" fontId="1" fillId="5" borderId="1" xfId="0" applyNumberFormat="1" applyFont="1" applyFill="1" applyBorder="1" applyAlignment="1">
      <alignment horizontal="left"/>
    </xf>
    <xf numFmtId="49" fontId="4" fillId="5" borderId="1" xfId="0" applyNumberFormat="1" applyFont="1" applyFill="1" applyBorder="1" applyAlignment="1">
      <alignment horizontal="left"/>
    </xf>
    <xf numFmtId="49" fontId="1" fillId="2" borderId="1" xfId="0" applyNumberFormat="1" applyFont="1" applyFill="1" applyBorder="1" applyAlignment="1">
      <alignment horizontal="left" wrapText="1"/>
    </xf>
    <xf numFmtId="4" fontId="0" fillId="0" borderId="0" xfId="0" applyNumberFormat="1"/>
    <xf numFmtId="4" fontId="1" fillId="2" borderId="1" xfId="0" applyNumberFormat="1" applyFont="1" applyFill="1" applyBorder="1" applyAlignment="1">
      <alignment horizontal="left"/>
    </xf>
    <xf numFmtId="4" fontId="2" fillId="3" borderId="1" xfId="0" applyNumberFormat="1" applyFont="1" applyFill="1" applyBorder="1" applyAlignment="1">
      <alignment horizontal="right"/>
    </xf>
    <xf numFmtId="4" fontId="3" fillId="4" borderId="1" xfId="0" applyNumberFormat="1" applyFont="1" applyFill="1" applyBorder="1" applyAlignment="1">
      <alignment horizontal="right"/>
    </xf>
    <xf numFmtId="4" fontId="1" fillId="5" borderId="1" xfId="0" applyNumberFormat="1" applyFont="1" applyFill="1" applyBorder="1" applyAlignment="1">
      <alignment horizontal="right"/>
    </xf>
    <xf numFmtId="4" fontId="4" fillId="5" borderId="1" xfId="0" applyNumberFormat="1" applyFont="1" applyFill="1" applyBorder="1" applyAlignment="1">
      <alignment horizontal="right"/>
    </xf>
    <xf numFmtId="49" fontId="3" fillId="4" borderId="1" xfId="0" applyNumberFormat="1" applyFont="1" applyFill="1" applyBorder="1" applyAlignment="1">
      <alignment horizontal="center"/>
    </xf>
    <xf numFmtId="4" fontId="1" fillId="2" borderId="1" xfId="0" applyNumberFormat="1" applyFont="1" applyFill="1" applyBorder="1" applyAlignment="1">
      <alignment horizontal="left" wrapText="1"/>
    </xf>
    <xf numFmtId="0" fontId="0" fillId="0" borderId="0" xfId="0" applyAlignment="1">
      <alignment wrapText="1"/>
    </xf>
    <xf numFmtId="49" fontId="2" fillId="3" borderId="1" xfId="0" applyNumberFormat="1" applyFont="1" applyFill="1" applyBorder="1" applyAlignment="1">
      <alignment horizontal="left" wrapText="1"/>
    </xf>
    <xf numFmtId="4" fontId="2" fillId="3" borderId="1" xfId="0" applyNumberFormat="1" applyFont="1" applyFill="1" applyBorder="1" applyAlignment="1">
      <alignment horizontal="right" wrapText="1"/>
    </xf>
    <xf numFmtId="49" fontId="3" fillId="4" borderId="1" xfId="0" applyNumberFormat="1" applyFont="1" applyFill="1" applyBorder="1" applyAlignment="1">
      <alignment horizontal="left" wrapText="1"/>
    </xf>
    <xf numFmtId="4" fontId="3" fillId="4" borderId="1" xfId="0" applyNumberFormat="1" applyFont="1" applyFill="1" applyBorder="1" applyAlignment="1">
      <alignment horizontal="right" wrapText="1"/>
    </xf>
    <xf numFmtId="49" fontId="1" fillId="5" borderId="1" xfId="0" applyNumberFormat="1" applyFont="1" applyFill="1" applyBorder="1" applyAlignment="1">
      <alignment horizontal="left" wrapText="1"/>
    </xf>
    <xf numFmtId="4" fontId="1" fillId="5" borderId="1" xfId="0" applyNumberFormat="1" applyFont="1" applyFill="1" applyBorder="1" applyAlignment="1">
      <alignment horizontal="right" wrapText="1"/>
    </xf>
    <xf numFmtId="49" fontId="0" fillId="0" borderId="0" xfId="0" applyNumberFormat="1" applyAlignment="1">
      <alignment wrapText="1"/>
    </xf>
    <xf numFmtId="4" fontId="0" fillId="0" borderId="0" xfId="0" applyNumberFormat="1" applyAlignment="1">
      <alignment wrapText="1"/>
    </xf>
    <xf numFmtId="0" fontId="1" fillId="5" borderId="1" xfId="0" applyNumberFormat="1" applyFont="1" applyFill="1" applyBorder="1" applyAlignment="1">
      <alignment horizontal="left" wrapText="1"/>
    </xf>
    <xf numFmtId="49" fontId="5" fillId="0" borderId="1" xfId="0" applyNumberFormat="1" applyFont="1" applyFill="1" applyBorder="1" applyAlignment="1">
      <alignment horizontal="left" wrapText="1"/>
    </xf>
    <xf numFmtId="4" fontId="5" fillId="0" borderId="1" xfId="0" applyNumberFormat="1" applyFont="1" applyFill="1" applyBorder="1" applyAlignment="1">
      <alignment horizontal="right" wrapText="1"/>
    </xf>
    <xf numFmtId="0" fontId="0" fillId="0" borderId="0" xfId="0" applyFill="1" applyAlignment="1">
      <alignment wrapText="1"/>
    </xf>
    <xf numFmtId="49" fontId="1" fillId="0" borderId="1" xfId="0" applyNumberFormat="1" applyFont="1" applyFill="1" applyBorder="1" applyAlignment="1">
      <alignment horizontal="left" wrapText="1"/>
    </xf>
    <xf numFmtId="4" fontId="1" fillId="0" borderId="1" xfId="0" applyNumberFormat="1" applyFont="1" applyFill="1" applyBorder="1" applyAlignment="1">
      <alignment horizontal="right" wrapText="1"/>
    </xf>
    <xf numFmtId="0" fontId="6" fillId="0" borderId="0" xfId="0" applyFont="1" applyAlignment="1">
      <alignment wrapText="1"/>
    </xf>
    <xf numFmtId="4" fontId="11" fillId="0" borderId="1" xfId="0" applyNumberFormat="1" applyFont="1" applyFill="1" applyBorder="1" applyAlignment="1">
      <alignment horizontal="right" wrapText="1"/>
    </xf>
    <xf numFmtId="49" fontId="11" fillId="0" borderId="1" xfId="0" applyNumberFormat="1" applyFont="1" applyFill="1" applyBorder="1" applyAlignment="1">
      <alignment horizontal="left" wrapText="1"/>
    </xf>
    <xf numFmtId="49" fontId="12" fillId="0" borderId="1" xfId="0" applyNumberFormat="1" applyFont="1" applyFill="1" applyBorder="1" applyAlignment="1">
      <alignment horizontal="left" wrapText="1"/>
    </xf>
    <xf numFmtId="49" fontId="7" fillId="5" borderId="1" xfId="0" applyNumberFormat="1" applyFont="1" applyFill="1" applyBorder="1" applyAlignment="1">
      <alignment horizontal="left" wrapText="1"/>
    </xf>
    <xf numFmtId="49" fontId="7" fillId="0" borderId="1" xfId="0" applyNumberFormat="1" applyFont="1" applyFill="1" applyBorder="1" applyAlignment="1">
      <alignment horizontal="left" wrapText="1"/>
    </xf>
    <xf numFmtId="4" fontId="7" fillId="0" borderId="1" xfId="0" applyNumberFormat="1" applyFont="1" applyFill="1" applyBorder="1" applyAlignment="1">
      <alignment horizontal="right" wrapText="1"/>
    </xf>
    <xf numFmtId="49" fontId="8" fillId="0" borderId="1" xfId="0" applyNumberFormat="1" applyFont="1" applyFill="1" applyBorder="1" applyAlignment="1">
      <alignment horizontal="left" wrapText="1"/>
    </xf>
    <xf numFmtId="4" fontId="8" fillId="0" borderId="1" xfId="0" applyNumberFormat="1" applyFont="1" applyFill="1" applyBorder="1" applyAlignment="1">
      <alignment horizontal="right" wrapText="1"/>
    </xf>
    <xf numFmtId="49" fontId="7" fillId="5" borderId="1" xfId="0" applyNumberFormat="1" applyFont="1" applyFill="1" applyBorder="1" applyAlignment="1">
      <alignment horizontal="left" vertical="top" wrapText="1"/>
    </xf>
    <xf numFmtId="4" fontId="7" fillId="5" borderId="1" xfId="0" applyNumberFormat="1" applyFont="1" applyFill="1" applyBorder="1" applyAlignment="1">
      <alignment horizontal="right" wrapText="1"/>
    </xf>
    <xf numFmtId="0" fontId="7" fillId="0" borderId="0" xfId="0" applyFont="1" applyFill="1" applyBorder="1" applyAlignment="1">
      <alignment horizontal="left" wrapText="1"/>
    </xf>
    <xf numFmtId="0" fontId="7" fillId="0" borderId="0" xfId="0" applyFont="1" applyFill="1" applyBorder="1" applyAlignment="1">
      <alignment wrapText="1"/>
    </xf>
    <xf numFmtId="0" fontId="8" fillId="0" borderId="0" xfId="0" applyFont="1" applyFill="1" applyBorder="1" applyAlignment="1">
      <alignment wrapText="1"/>
    </xf>
    <xf numFmtId="0" fontId="7" fillId="0" borderId="1" xfId="0" applyNumberFormat="1" applyFont="1" applyFill="1" applyBorder="1" applyAlignment="1">
      <alignment horizontal="left" wrapText="1"/>
    </xf>
    <xf numFmtId="49" fontId="3" fillId="6" borderId="1" xfId="0" applyNumberFormat="1" applyFont="1" applyFill="1" applyBorder="1" applyAlignment="1">
      <alignment horizontal="left" wrapText="1"/>
    </xf>
    <xf numFmtId="4" fontId="3" fillId="6" borderId="1" xfId="0" applyNumberFormat="1" applyFont="1" applyFill="1" applyBorder="1" applyAlignment="1">
      <alignment horizontal="right" wrapText="1"/>
    </xf>
    <xf numFmtId="49" fontId="10" fillId="5" borderId="1" xfId="0" applyNumberFormat="1" applyFont="1" applyFill="1" applyBorder="1" applyAlignment="1">
      <alignment horizontal="left" wrapText="1"/>
    </xf>
    <xf numFmtId="49" fontId="10" fillId="0" borderId="1" xfId="0" applyNumberFormat="1" applyFont="1" applyFill="1" applyBorder="1" applyAlignment="1">
      <alignment horizontal="left" wrapText="1"/>
    </xf>
    <xf numFmtId="49" fontId="1" fillId="7" borderId="1" xfId="0" applyNumberFormat="1" applyFont="1" applyFill="1" applyBorder="1" applyAlignment="1">
      <alignment horizontal="left"/>
    </xf>
    <xf numFmtId="4" fontId="4" fillId="7" borderId="1" xfId="0" applyNumberFormat="1" applyFont="1" applyFill="1" applyBorder="1" applyAlignment="1">
      <alignment horizontal="right"/>
    </xf>
    <xf numFmtId="49" fontId="16" fillId="7" borderId="0" xfId="0" applyNumberFormat="1" applyFont="1" applyFill="1" applyAlignment="1">
      <alignment wrapText="1"/>
    </xf>
    <xf numFmtId="4" fontId="0" fillId="7" borderId="0" xfId="0" applyNumberFormat="1" applyFill="1"/>
    <xf numFmtId="4" fontId="2" fillId="8" borderId="1" xfId="0" applyNumberFormat="1" applyFont="1" applyFill="1" applyBorder="1" applyAlignment="1">
      <alignment horizontal="right" wrapText="1"/>
    </xf>
    <xf numFmtId="4" fontId="3" fillId="8" borderId="1" xfId="0" applyNumberFormat="1" applyFont="1" applyFill="1" applyBorder="1" applyAlignment="1">
      <alignment horizontal="right" wrapText="1"/>
    </xf>
    <xf numFmtId="4" fontId="5" fillId="8" borderId="1" xfId="0" applyNumberFormat="1" applyFont="1" applyFill="1" applyBorder="1" applyAlignment="1">
      <alignment horizontal="right" wrapText="1"/>
    </xf>
    <xf numFmtId="4" fontId="1" fillId="8" borderId="1" xfId="0" applyNumberFormat="1" applyFont="1" applyFill="1" applyBorder="1" applyAlignment="1">
      <alignment horizontal="right" wrapText="1"/>
    </xf>
    <xf numFmtId="4" fontId="8" fillId="8" borderId="1" xfId="0" applyNumberFormat="1" applyFont="1" applyFill="1" applyBorder="1" applyAlignment="1">
      <alignment horizontal="right" wrapText="1"/>
    </xf>
    <xf numFmtId="4" fontId="11" fillId="8" borderId="1" xfId="0" applyNumberFormat="1" applyFont="1" applyFill="1" applyBorder="1" applyAlignment="1">
      <alignment horizontal="right" wrapText="1"/>
    </xf>
    <xf numFmtId="4" fontId="7" fillId="8" borderId="1" xfId="0" applyNumberFormat="1" applyFont="1" applyFill="1" applyBorder="1" applyAlignment="1">
      <alignment horizontal="right" wrapText="1"/>
    </xf>
    <xf numFmtId="4" fontId="4" fillId="8" borderId="1" xfId="0" applyNumberFormat="1" applyFont="1" applyFill="1" applyBorder="1" applyAlignment="1">
      <alignment horizontal="left" wrapText="1"/>
    </xf>
    <xf numFmtId="0" fontId="13" fillId="0" borderId="2" xfId="0" applyFont="1" applyFill="1" applyBorder="1" applyAlignment="1">
      <alignment vertical="top" wrapText="1"/>
    </xf>
    <xf numFmtId="0" fontId="14" fillId="0" borderId="3" xfId="0" applyFont="1" applyBorder="1" applyAlignment="1">
      <alignment wrapText="1"/>
    </xf>
    <xf numFmtId="0" fontId="14" fillId="0" borderId="4" xfId="0" applyFont="1" applyBorder="1" applyAlignment="1">
      <alignment wrapText="1"/>
    </xf>
    <xf numFmtId="0" fontId="0" fillId="0" borderId="3" xfId="0" applyBorder="1" applyAlignment="1">
      <alignment wrapText="1"/>
    </xf>
    <xf numFmtId="0" fontId="0" fillId="0" borderId="4" xfId="0" applyBorder="1" applyAlignment="1">
      <alignment wrapText="1"/>
    </xf>
    <xf numFmtId="49" fontId="7" fillId="8" borderId="1" xfId="0" applyNumberFormat="1" applyFont="1" applyFill="1" applyBorder="1" applyAlignment="1">
      <alignment horizontal="left" wrapText="1"/>
    </xf>
    <xf numFmtId="49" fontId="17" fillId="8" borderId="0" xfId="0" applyNumberFormat="1" applyFont="1" applyFill="1" applyAlignment="1">
      <alignment wrapText="1"/>
    </xf>
    <xf numFmtId="4" fontId="0" fillId="8" borderId="0" xfId="0" applyNumberFormat="1" applyFill="1"/>
    <xf numFmtId="49" fontId="0" fillId="8" borderId="0" xfId="0" applyNumberFormat="1" applyFill="1"/>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5"/>
  <sheetViews>
    <sheetView tabSelected="1" workbookViewId="0">
      <selection activeCell="B49" sqref="B49"/>
    </sheetView>
  </sheetViews>
  <sheetFormatPr defaultRowHeight="12.75" x14ac:dyDescent="0.2"/>
  <cols>
    <col min="1" max="1" width="48.140625" style="1" customWidth="1"/>
    <col min="2" max="2" width="11.28515625" style="8" bestFit="1" customWidth="1"/>
    <col min="3" max="3" width="16.140625" style="8" bestFit="1" customWidth="1"/>
  </cols>
  <sheetData>
    <row r="1" spans="1:3" ht="51" x14ac:dyDescent="0.2">
      <c r="A1" s="52" t="s">
        <v>400</v>
      </c>
      <c r="B1" s="53"/>
      <c r="C1" s="53"/>
    </row>
    <row r="2" spans="1:3" ht="15" x14ac:dyDescent="0.2">
      <c r="A2" s="68" t="s">
        <v>427</v>
      </c>
      <c r="B2" s="69"/>
      <c r="C2" s="69"/>
    </row>
    <row r="4" spans="1:3" x14ac:dyDescent="0.2">
      <c r="A4" s="2" t="s">
        <v>0</v>
      </c>
      <c r="B4" s="9" t="s">
        <v>185</v>
      </c>
      <c r="C4" s="9" t="s">
        <v>186</v>
      </c>
    </row>
    <row r="5" spans="1:3" x14ac:dyDescent="0.2">
      <c r="A5" s="4" t="s">
        <v>187</v>
      </c>
      <c r="B5" s="11"/>
      <c r="C5" s="11"/>
    </row>
    <row r="6" spans="1:3" x14ac:dyDescent="0.2">
      <c r="A6" s="5" t="s">
        <v>188</v>
      </c>
      <c r="B6" s="12">
        <f>B34+B48</f>
        <v>0</v>
      </c>
      <c r="C6" s="12"/>
    </row>
    <row r="7" spans="1:3" x14ac:dyDescent="0.2">
      <c r="A7" s="5" t="s">
        <v>189</v>
      </c>
      <c r="B7" s="12">
        <f>0.036*B6</f>
        <v>0</v>
      </c>
      <c r="C7" s="12">
        <f>0.01*B6</f>
        <v>0</v>
      </c>
    </row>
    <row r="8" spans="1:3" x14ac:dyDescent="0.2">
      <c r="A8" s="5" t="s">
        <v>190</v>
      </c>
      <c r="B8" s="12"/>
      <c r="C8" s="12">
        <f>C34</f>
        <v>0</v>
      </c>
    </row>
    <row r="9" spans="1:3" x14ac:dyDescent="0.2">
      <c r="A9" s="5" t="s">
        <v>191</v>
      </c>
      <c r="B9" s="12"/>
      <c r="C9" s="12">
        <f>C48</f>
        <v>0</v>
      </c>
    </row>
    <row r="10" spans="1:3" x14ac:dyDescent="0.2">
      <c r="A10" s="6" t="s">
        <v>192</v>
      </c>
      <c r="B10" s="13">
        <f>SUM(B6:B9)</f>
        <v>0</v>
      </c>
      <c r="C10" s="13">
        <f>SUM(C7:C9)</f>
        <v>0</v>
      </c>
    </row>
    <row r="11" spans="1:3" x14ac:dyDescent="0.2">
      <c r="A11" s="5" t="s">
        <v>193</v>
      </c>
      <c r="B11" s="12"/>
      <c r="C11" s="12">
        <f>0.06*C10</f>
        <v>0</v>
      </c>
    </row>
    <row r="12" spans="1:3" x14ac:dyDescent="0.2">
      <c r="A12" s="5" t="s">
        <v>194</v>
      </c>
      <c r="B12" s="12"/>
      <c r="C12" s="12">
        <v>0</v>
      </c>
    </row>
    <row r="13" spans="1:3" x14ac:dyDescent="0.2">
      <c r="A13" s="5" t="s">
        <v>195</v>
      </c>
      <c r="B13" s="12"/>
      <c r="C13" s="12">
        <v>0</v>
      </c>
    </row>
    <row r="14" spans="1:3" x14ac:dyDescent="0.2">
      <c r="A14" s="6" t="s">
        <v>196</v>
      </c>
      <c r="B14" s="13">
        <f>SUM(B10)</f>
        <v>0</v>
      </c>
      <c r="C14" s="13">
        <f>SUM(C10:C13)</f>
        <v>0</v>
      </c>
    </row>
    <row r="15" spans="1:3" x14ac:dyDescent="0.2">
      <c r="A15" s="5" t="s">
        <v>197</v>
      </c>
      <c r="B15" s="12"/>
      <c r="C15" s="12">
        <v>0</v>
      </c>
    </row>
    <row r="16" spans="1:3" x14ac:dyDescent="0.2">
      <c r="A16" s="5" t="s">
        <v>198</v>
      </c>
      <c r="B16" s="12"/>
      <c r="C16" s="12">
        <v>0</v>
      </c>
    </row>
    <row r="17" spans="1:3" x14ac:dyDescent="0.2">
      <c r="A17" s="5" t="s">
        <v>199</v>
      </c>
      <c r="B17" s="12"/>
      <c r="C17" s="12">
        <v>0</v>
      </c>
    </row>
    <row r="18" spans="1:3" x14ac:dyDescent="0.2">
      <c r="A18" s="4" t="s">
        <v>200</v>
      </c>
      <c r="B18" s="11"/>
      <c r="C18" s="11">
        <f>B14+C14</f>
        <v>0</v>
      </c>
    </row>
    <row r="19" spans="1:3" x14ac:dyDescent="0.2">
      <c r="A19" s="5" t="s">
        <v>1</v>
      </c>
      <c r="B19" s="12"/>
      <c r="C19" s="12"/>
    </row>
    <row r="20" spans="1:3" x14ac:dyDescent="0.2">
      <c r="A20" s="4" t="s">
        <v>201</v>
      </c>
      <c r="B20" s="11"/>
      <c r="C20" s="11"/>
    </row>
    <row r="21" spans="1:3" x14ac:dyDescent="0.2">
      <c r="A21" s="5" t="s">
        <v>202</v>
      </c>
      <c r="B21" s="12"/>
      <c r="C21" s="12">
        <v>0</v>
      </c>
    </row>
    <row r="22" spans="1:3" x14ac:dyDescent="0.2">
      <c r="A22" s="5" t="s">
        <v>203</v>
      </c>
      <c r="B22" s="12"/>
      <c r="C22" s="12">
        <v>0</v>
      </c>
    </row>
    <row r="23" spans="1:3" x14ac:dyDescent="0.2">
      <c r="A23" s="4" t="s">
        <v>204</v>
      </c>
      <c r="B23" s="11"/>
      <c r="C23" s="11">
        <v>0</v>
      </c>
    </row>
    <row r="24" spans="1:3" x14ac:dyDescent="0.2">
      <c r="A24" s="5" t="s">
        <v>205</v>
      </c>
      <c r="B24" s="12"/>
      <c r="C24" s="12">
        <v>0</v>
      </c>
    </row>
    <row r="25" spans="1:3" x14ac:dyDescent="0.2">
      <c r="A25" s="5" t="s">
        <v>1</v>
      </c>
      <c r="B25" s="12"/>
      <c r="C25" s="12"/>
    </row>
    <row r="26" spans="1:3" ht="14.25" x14ac:dyDescent="0.2">
      <c r="A26" s="3" t="s">
        <v>206</v>
      </c>
      <c r="B26" s="10"/>
      <c r="C26" s="10">
        <f>C18+C23+C24</f>
        <v>0</v>
      </c>
    </row>
    <row r="27" spans="1:3" x14ac:dyDescent="0.2">
      <c r="A27" s="5" t="s">
        <v>394</v>
      </c>
      <c r="B27" s="12">
        <f>C26</f>
        <v>0</v>
      </c>
      <c r="C27" s="12">
        <f>0.21*C26</f>
        <v>0</v>
      </c>
    </row>
    <row r="28" spans="1:3" x14ac:dyDescent="0.2">
      <c r="A28" s="5"/>
      <c r="B28" s="12"/>
      <c r="C28" s="12"/>
    </row>
    <row r="29" spans="1:3" ht="14.25" x14ac:dyDescent="0.2">
      <c r="A29" s="3" t="s">
        <v>207</v>
      </c>
      <c r="B29" s="10"/>
      <c r="C29" s="10">
        <f>C26+C27</f>
        <v>0</v>
      </c>
    </row>
    <row r="30" spans="1:3" x14ac:dyDescent="0.2">
      <c r="A30" s="5" t="s">
        <v>1</v>
      </c>
      <c r="B30" s="12"/>
      <c r="C30" s="12"/>
    </row>
    <row r="31" spans="1:3" x14ac:dyDescent="0.2">
      <c r="A31" s="5" t="s">
        <v>208</v>
      </c>
      <c r="B31" s="12"/>
      <c r="C31" s="12">
        <v>0</v>
      </c>
    </row>
    <row r="32" spans="1:3" x14ac:dyDescent="0.2">
      <c r="A32" s="5" t="s">
        <v>208</v>
      </c>
      <c r="B32" s="12"/>
      <c r="C32" s="12">
        <v>0</v>
      </c>
    </row>
    <row r="33" spans="1:3" x14ac:dyDescent="0.2">
      <c r="A33" s="4" t="s">
        <v>209</v>
      </c>
      <c r="B33" s="14" t="s">
        <v>4</v>
      </c>
      <c r="C33" s="14" t="s">
        <v>6</v>
      </c>
    </row>
    <row r="34" spans="1:3" x14ac:dyDescent="0.2">
      <c r="A34" s="50" t="s">
        <v>8</v>
      </c>
      <c r="B34" s="51">
        <f>SUM(B36:B46)</f>
        <v>0</v>
      </c>
      <c r="C34" s="51">
        <f>SUM(C36:C46)</f>
        <v>0</v>
      </c>
    </row>
    <row r="35" spans="1:3" x14ac:dyDescent="0.2">
      <c r="A35" s="5"/>
      <c r="B35" s="12"/>
      <c r="C35" s="12"/>
    </row>
    <row r="36" spans="1:3" x14ac:dyDescent="0.2">
      <c r="A36" s="5" t="s">
        <v>210</v>
      </c>
      <c r="B36" s="12">
        <f>Rozpočet!I29</f>
        <v>0</v>
      </c>
      <c r="C36" s="12">
        <f>Rozpočet!K29</f>
        <v>0</v>
      </c>
    </row>
    <row r="37" spans="1:3" x14ac:dyDescent="0.2">
      <c r="A37" s="5" t="s">
        <v>211</v>
      </c>
      <c r="B37" s="12">
        <f>Rozpočet!I46</f>
        <v>0</v>
      </c>
      <c r="C37" s="12">
        <f>Rozpočet!K46</f>
        <v>0</v>
      </c>
    </row>
    <row r="38" spans="1:3" x14ac:dyDescent="0.2">
      <c r="A38" s="5" t="s">
        <v>212</v>
      </c>
      <c r="B38" s="12">
        <f>Rozpočet!I78</f>
        <v>0</v>
      </c>
      <c r="C38" s="12">
        <f>Rozpočet!K78</f>
        <v>0</v>
      </c>
    </row>
    <row r="39" spans="1:3" x14ac:dyDescent="0.2">
      <c r="A39" s="5" t="s">
        <v>213</v>
      </c>
      <c r="B39" s="12">
        <f>Rozpočet!I91</f>
        <v>0</v>
      </c>
      <c r="C39" s="12">
        <f>Rozpočet!K91</f>
        <v>0</v>
      </c>
    </row>
    <row r="40" spans="1:3" x14ac:dyDescent="0.2">
      <c r="A40" s="5" t="s">
        <v>214</v>
      </c>
      <c r="B40" s="12">
        <f>Rozpočet!I99</f>
        <v>0</v>
      </c>
      <c r="C40" s="12">
        <f>Rozpočet!K99</f>
        <v>0</v>
      </c>
    </row>
    <row r="41" spans="1:3" x14ac:dyDescent="0.2">
      <c r="A41" s="5" t="s">
        <v>391</v>
      </c>
      <c r="B41" s="12">
        <f>Rozpočet!I119</f>
        <v>0</v>
      </c>
      <c r="C41" s="12">
        <f>Rozpočet!K119</f>
        <v>0</v>
      </c>
    </row>
    <row r="42" spans="1:3" x14ac:dyDescent="0.2">
      <c r="A42" s="5" t="s">
        <v>215</v>
      </c>
      <c r="B42" s="12">
        <f>Rozpočet!I133</f>
        <v>0</v>
      </c>
      <c r="C42" s="12">
        <f>Rozpočet!K133</f>
        <v>0</v>
      </c>
    </row>
    <row r="43" spans="1:3" x14ac:dyDescent="0.2">
      <c r="A43" s="5" t="s">
        <v>216</v>
      </c>
      <c r="B43" s="12">
        <f>Rozpočet!I137</f>
        <v>0</v>
      </c>
      <c r="C43" s="12">
        <f>Rozpočet!K137</f>
        <v>0</v>
      </c>
    </row>
    <row r="44" spans="1:3" x14ac:dyDescent="0.2">
      <c r="A44" s="5" t="s">
        <v>217</v>
      </c>
      <c r="B44" s="12">
        <f>Rozpočet!I141</f>
        <v>0</v>
      </c>
      <c r="C44" s="12">
        <f>Rozpočet!K141</f>
        <v>0</v>
      </c>
    </row>
    <row r="45" spans="1:3" x14ac:dyDescent="0.2">
      <c r="A45" s="5" t="s">
        <v>218</v>
      </c>
      <c r="B45" s="12">
        <f>Rozpočet!I174</f>
        <v>0</v>
      </c>
      <c r="C45" s="12">
        <f>Rozpočet!K174</f>
        <v>0</v>
      </c>
    </row>
    <row r="46" spans="1:3" x14ac:dyDescent="0.2">
      <c r="A46" s="5" t="s">
        <v>219</v>
      </c>
      <c r="B46" s="12">
        <f>Rozpočet!I202</f>
        <v>0</v>
      </c>
      <c r="C46" s="12">
        <f>Rozpočet!K202</f>
        <v>0</v>
      </c>
    </row>
    <row r="47" spans="1:3" x14ac:dyDescent="0.2">
      <c r="A47" s="5"/>
      <c r="B47" s="12"/>
      <c r="C47" s="12"/>
    </row>
    <row r="48" spans="1:3" x14ac:dyDescent="0.2">
      <c r="A48" s="50" t="s">
        <v>98</v>
      </c>
      <c r="B48" s="51">
        <f>SUM(B50:B69)</f>
        <v>0</v>
      </c>
      <c r="C48" s="51">
        <f>SUM(C50:C69)</f>
        <v>0</v>
      </c>
    </row>
    <row r="49" spans="1:3" x14ac:dyDescent="0.2">
      <c r="A49" s="5"/>
      <c r="B49" s="12"/>
      <c r="C49" s="12"/>
    </row>
    <row r="50" spans="1:3" x14ac:dyDescent="0.2">
      <c r="A50" s="5" t="s">
        <v>220</v>
      </c>
      <c r="B50" s="12">
        <f>Rozpočet!I219</f>
        <v>0</v>
      </c>
      <c r="C50" s="12">
        <f>Rozpočet!K219</f>
        <v>0</v>
      </c>
    </row>
    <row r="51" spans="1:3" x14ac:dyDescent="0.2">
      <c r="A51" s="5" t="s">
        <v>211</v>
      </c>
      <c r="B51" s="12">
        <f>Rozpočet!I223</f>
        <v>0</v>
      </c>
      <c r="C51" s="12">
        <f>Rozpočet!K223</f>
        <v>0</v>
      </c>
    </row>
    <row r="52" spans="1:3" x14ac:dyDescent="0.2">
      <c r="A52" s="5" t="s">
        <v>212</v>
      </c>
      <c r="B52" s="12">
        <f>Rozpočet!I231</f>
        <v>0</v>
      </c>
      <c r="C52" s="12">
        <f>Rozpočet!K231</f>
        <v>0</v>
      </c>
    </row>
    <row r="53" spans="1:3" x14ac:dyDescent="0.2">
      <c r="A53" s="5" t="s">
        <v>213</v>
      </c>
      <c r="B53" s="12">
        <f>Rozpočet!I235</f>
        <v>0</v>
      </c>
      <c r="C53" s="12">
        <f>Rozpočet!K235</f>
        <v>0</v>
      </c>
    </row>
    <row r="54" spans="1:3" x14ac:dyDescent="0.2">
      <c r="A54" s="5" t="s">
        <v>214</v>
      </c>
      <c r="B54" s="12">
        <f>Rozpočet!I246</f>
        <v>0</v>
      </c>
      <c r="C54" s="12">
        <f>Rozpočet!K246</f>
        <v>0</v>
      </c>
    </row>
    <row r="55" spans="1:3" x14ac:dyDescent="0.2">
      <c r="A55" s="5" t="s">
        <v>391</v>
      </c>
      <c r="B55" s="12">
        <f>Rozpočet!I265</f>
        <v>0</v>
      </c>
      <c r="C55" s="12">
        <f>Rozpočet!K265</f>
        <v>0</v>
      </c>
    </row>
    <row r="56" spans="1:3" x14ac:dyDescent="0.2">
      <c r="A56" s="5" t="s">
        <v>215</v>
      </c>
      <c r="B56" s="12">
        <f>Rozpočet!I271</f>
        <v>0</v>
      </c>
      <c r="C56" s="12">
        <f>Rozpočet!K271</f>
        <v>0</v>
      </c>
    </row>
    <row r="57" spans="1:3" x14ac:dyDescent="0.2">
      <c r="A57" s="5" t="s">
        <v>216</v>
      </c>
      <c r="B57" s="12">
        <f>Rozpočet!I275</f>
        <v>0</v>
      </c>
      <c r="C57" s="12">
        <f>Rozpočet!K275</f>
        <v>0</v>
      </c>
    </row>
    <row r="58" spans="1:3" x14ac:dyDescent="0.2">
      <c r="A58" s="5" t="s">
        <v>217</v>
      </c>
      <c r="B58" s="12">
        <f>Rozpočet!I281</f>
        <v>0</v>
      </c>
      <c r="C58" s="12">
        <f>Rozpočet!K281</f>
        <v>0</v>
      </c>
    </row>
    <row r="59" spans="1:3" x14ac:dyDescent="0.2">
      <c r="A59" s="5" t="s">
        <v>218</v>
      </c>
      <c r="B59" s="12">
        <f>Rozpočet!I289</f>
        <v>0</v>
      </c>
      <c r="C59" s="12">
        <f>Rozpočet!K289</f>
        <v>0</v>
      </c>
    </row>
    <row r="60" spans="1:3" x14ac:dyDescent="0.2">
      <c r="A60" s="5" t="s">
        <v>219</v>
      </c>
      <c r="B60" s="12">
        <f>Rozpočet!I301</f>
        <v>0</v>
      </c>
      <c r="C60" s="12">
        <f>Rozpočet!K301</f>
        <v>0</v>
      </c>
    </row>
    <row r="61" spans="1:3" x14ac:dyDescent="0.2">
      <c r="A61" s="5" t="s">
        <v>221</v>
      </c>
      <c r="B61" s="12">
        <f>Rozpočet!I356</f>
        <v>0</v>
      </c>
      <c r="C61" s="12">
        <f>Rozpočet!K356</f>
        <v>0</v>
      </c>
    </row>
    <row r="62" spans="1:3" x14ac:dyDescent="0.2">
      <c r="A62" s="5" t="s">
        <v>222</v>
      </c>
      <c r="B62" s="12">
        <f>Rozpočet!I367</f>
        <v>0</v>
      </c>
      <c r="C62" s="12">
        <f>Rozpočet!K367</f>
        <v>0</v>
      </c>
    </row>
    <row r="63" spans="1:3" x14ac:dyDescent="0.2">
      <c r="A63" s="5" t="s">
        <v>223</v>
      </c>
      <c r="B63" s="12">
        <f>Rozpočet!I373</f>
        <v>0</v>
      </c>
      <c r="C63" s="12">
        <f>Rozpočet!K373</f>
        <v>0</v>
      </c>
    </row>
    <row r="64" spans="1:3" x14ac:dyDescent="0.2">
      <c r="A64" s="5" t="s">
        <v>224</v>
      </c>
      <c r="B64" s="12">
        <f>Rozpočet!I377</f>
        <v>0</v>
      </c>
      <c r="C64" s="12">
        <f>Rozpočet!K377</f>
        <v>0</v>
      </c>
    </row>
    <row r="65" spans="1:3" x14ac:dyDescent="0.2">
      <c r="A65" s="5" t="s">
        <v>161</v>
      </c>
      <c r="B65" s="12">
        <f>Rozpočet!I378</f>
        <v>0</v>
      </c>
      <c r="C65" s="12">
        <f>Rozpočet!K378</f>
        <v>0</v>
      </c>
    </row>
    <row r="66" spans="1:3" x14ac:dyDescent="0.2">
      <c r="A66" s="5"/>
      <c r="B66" s="12"/>
      <c r="C66" s="12"/>
    </row>
    <row r="67" spans="1:3" x14ac:dyDescent="0.2">
      <c r="A67" s="5" t="s">
        <v>163</v>
      </c>
      <c r="B67" s="12">
        <f>Rozpočet!I413</f>
        <v>0</v>
      </c>
      <c r="C67" s="12">
        <f>Rozpočet!K413</f>
        <v>0</v>
      </c>
    </row>
    <row r="68" spans="1:3" x14ac:dyDescent="0.2">
      <c r="A68" s="5"/>
      <c r="B68" s="12"/>
      <c r="C68" s="12"/>
    </row>
    <row r="69" spans="1:3" x14ac:dyDescent="0.2">
      <c r="A69" s="5" t="s">
        <v>374</v>
      </c>
      <c r="B69" s="12">
        <f>Rozpočet!I418</f>
        <v>0</v>
      </c>
      <c r="C69" s="12">
        <f>Rozpočet!K418</f>
        <v>0</v>
      </c>
    </row>
    <row r="70" spans="1:3" x14ac:dyDescent="0.2">
      <c r="A70" s="5" t="s">
        <v>1</v>
      </c>
      <c r="B70" s="12"/>
      <c r="C70" s="12"/>
    </row>
    <row r="71" spans="1:3" x14ac:dyDescent="0.2">
      <c r="A71" s="1" t="s">
        <v>390</v>
      </c>
    </row>
    <row r="72" spans="1:3" ht="13.5" thickBot="1" x14ac:dyDescent="0.25"/>
    <row r="73" spans="1:3" ht="43.5" customHeight="1" thickBot="1" x14ac:dyDescent="0.25">
      <c r="A73" s="62" t="s">
        <v>395</v>
      </c>
      <c r="B73" s="63"/>
      <c r="C73" s="64"/>
    </row>
    <row r="75" spans="1:3" x14ac:dyDescent="0.2">
      <c r="A75" s="70"/>
      <c r="B75" s="8" t="s">
        <v>432</v>
      </c>
    </row>
  </sheetData>
  <mergeCells count="1">
    <mergeCell ref="A73:C73"/>
  </mergeCells>
  <phoneticPr fontId="0" type="noConversion"/>
  <pageMargins left="0.78740157480314965" right="0.78740157480314965" top="0.98425196850393704" bottom="0.98425196850393704" header="0.51181102362204722" footer="0.51181102362204722"/>
  <pageSetup paperSize="9" scale="85" orientation="portrait" r:id="rId1"/>
  <headerFooter alignWithMargins="0">
    <oddFooter>&amp;RD.1.4.9. strana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0"/>
  <sheetViews>
    <sheetView topLeftCell="B1" workbookViewId="0">
      <selection activeCell="I379" sqref="I379"/>
    </sheetView>
  </sheetViews>
  <sheetFormatPr defaultRowHeight="12.75" x14ac:dyDescent="0.2"/>
  <cols>
    <col min="1" max="1" width="4.140625" style="23" hidden="1" customWidth="1"/>
    <col min="2" max="2" width="13.85546875" style="23" customWidth="1"/>
    <col min="3" max="3" width="23.7109375" style="23" customWidth="1"/>
    <col min="4" max="4" width="3.42578125" style="23" customWidth="1"/>
    <col min="5" max="5" width="8" style="24" bestFit="1" customWidth="1"/>
    <col min="6" max="6" width="9" style="24" customWidth="1"/>
    <col min="7" max="7" width="8" style="24" bestFit="1" customWidth="1"/>
    <col min="8" max="8" width="8.85546875" style="24" bestFit="1" customWidth="1"/>
    <col min="9" max="9" width="15.85546875" style="24" customWidth="1"/>
    <col min="10" max="10" width="7.7109375" style="24" customWidth="1"/>
    <col min="11" max="11" width="15.85546875" style="24" customWidth="1"/>
    <col min="12" max="12" width="9.140625" style="16"/>
    <col min="13" max="13" width="10.140625" style="16" bestFit="1" customWidth="1"/>
    <col min="14" max="16384" width="9.140625" style="16"/>
  </cols>
  <sheetData>
    <row r="1" spans="1:11" ht="32.25" x14ac:dyDescent="0.2">
      <c r="A1" s="7" t="s">
        <v>2</v>
      </c>
      <c r="B1" s="7"/>
      <c r="C1" s="7" t="s">
        <v>0</v>
      </c>
      <c r="D1" s="7" t="s">
        <v>3</v>
      </c>
      <c r="E1" s="15" t="s">
        <v>424</v>
      </c>
      <c r="F1" s="61" t="s">
        <v>425</v>
      </c>
      <c r="G1" s="15" t="s">
        <v>426</v>
      </c>
      <c r="H1" s="15" t="s">
        <v>4</v>
      </c>
      <c r="I1" s="15" t="s">
        <v>5</v>
      </c>
      <c r="J1" s="15" t="s">
        <v>6</v>
      </c>
      <c r="K1" s="15" t="s">
        <v>7</v>
      </c>
    </row>
    <row r="2" spans="1:11" ht="28.5" x14ac:dyDescent="0.2">
      <c r="A2" s="17" t="s">
        <v>1</v>
      </c>
      <c r="B2" s="17"/>
      <c r="C2" s="17" t="s">
        <v>384</v>
      </c>
      <c r="D2" s="17" t="s">
        <v>1</v>
      </c>
      <c r="E2" s="18"/>
      <c r="F2" s="54"/>
      <c r="G2" s="18"/>
      <c r="H2" s="18"/>
      <c r="I2" s="18"/>
      <c r="J2" s="18"/>
      <c r="K2" s="18"/>
    </row>
    <row r="3" spans="1:11" x14ac:dyDescent="0.2">
      <c r="A3" s="19" t="s">
        <v>1</v>
      </c>
      <c r="B3" s="19"/>
      <c r="C3" s="19" t="s">
        <v>9</v>
      </c>
      <c r="D3" s="19" t="s">
        <v>1</v>
      </c>
      <c r="E3" s="20"/>
      <c r="F3" s="55"/>
      <c r="G3" s="20"/>
      <c r="H3" s="20"/>
      <c r="I3" s="20"/>
      <c r="J3" s="20"/>
      <c r="K3" s="20"/>
    </row>
    <row r="4" spans="1:11" s="28" customFormat="1" x14ac:dyDescent="0.2">
      <c r="A4" s="26" t="s">
        <v>1</v>
      </c>
      <c r="B4" s="26"/>
      <c r="C4" s="26" t="s">
        <v>284</v>
      </c>
      <c r="D4" s="26" t="s">
        <v>1</v>
      </c>
      <c r="E4" s="27"/>
      <c r="F4" s="56"/>
      <c r="G4" s="27"/>
      <c r="H4" s="27"/>
      <c r="I4" s="27"/>
      <c r="J4" s="27"/>
      <c r="K4" s="27"/>
    </row>
    <row r="5" spans="1:11" ht="21.75" x14ac:dyDescent="0.2">
      <c r="A5" s="21" t="s">
        <v>1</v>
      </c>
      <c r="B5" s="35" t="s">
        <v>243</v>
      </c>
      <c r="C5" s="21" t="s">
        <v>285</v>
      </c>
      <c r="D5" s="21" t="s">
        <v>10</v>
      </c>
      <c r="E5" s="22">
        <v>2</v>
      </c>
      <c r="F5" s="57">
        <v>0</v>
      </c>
      <c r="G5" s="22">
        <f>E5+F5</f>
        <v>2</v>
      </c>
      <c r="H5" s="22"/>
      <c r="I5" s="22">
        <f>H5*F5</f>
        <v>0</v>
      </c>
      <c r="J5" s="22"/>
      <c r="K5" s="22">
        <f>J5*F5</f>
        <v>0</v>
      </c>
    </row>
    <row r="6" spans="1:11" ht="32.25" x14ac:dyDescent="0.2">
      <c r="A6" s="21"/>
      <c r="B6" s="35" t="s">
        <v>282</v>
      </c>
      <c r="C6" s="21" t="s">
        <v>286</v>
      </c>
      <c r="D6" s="21" t="s">
        <v>10</v>
      </c>
      <c r="E6" s="22">
        <v>3</v>
      </c>
      <c r="F6" s="57">
        <v>0</v>
      </c>
      <c r="G6" s="22">
        <f t="shared" ref="G6:G8" si="0">E6+F6</f>
        <v>3</v>
      </c>
      <c r="H6" s="22"/>
      <c r="I6" s="22">
        <f>H6*F6</f>
        <v>0</v>
      </c>
      <c r="J6" s="22"/>
      <c r="K6" s="22">
        <f>J6*F6</f>
        <v>0</v>
      </c>
    </row>
    <row r="7" spans="1:11" s="28" customFormat="1" ht="23.25" x14ac:dyDescent="0.2">
      <c r="A7" s="26" t="s">
        <v>1</v>
      </c>
      <c r="B7" s="26"/>
      <c r="C7" s="26" t="s">
        <v>287</v>
      </c>
      <c r="D7" s="26" t="s">
        <v>1</v>
      </c>
      <c r="E7" s="27"/>
      <c r="F7" s="56"/>
      <c r="G7" s="22"/>
      <c r="H7" s="27"/>
      <c r="I7" s="27"/>
      <c r="J7" s="27"/>
      <c r="K7" s="27"/>
    </row>
    <row r="8" spans="1:11" s="28" customFormat="1" x14ac:dyDescent="0.2">
      <c r="A8" s="29" t="s">
        <v>1</v>
      </c>
      <c r="B8" s="29"/>
      <c r="C8" s="29" t="s">
        <v>11</v>
      </c>
      <c r="D8" s="29" t="s">
        <v>10</v>
      </c>
      <c r="E8" s="30">
        <v>2</v>
      </c>
      <c r="F8" s="57">
        <v>0</v>
      </c>
      <c r="G8" s="22">
        <f t="shared" si="0"/>
        <v>2</v>
      </c>
      <c r="H8" s="30"/>
      <c r="I8" s="22">
        <f>H8*F8</f>
        <v>0</v>
      </c>
      <c r="J8" s="30"/>
      <c r="K8" s="22">
        <f>J8*F8</f>
        <v>0</v>
      </c>
    </row>
    <row r="9" spans="1:11" s="28" customFormat="1" x14ac:dyDescent="0.2">
      <c r="A9" s="26" t="s">
        <v>1</v>
      </c>
      <c r="B9" s="26"/>
      <c r="C9" s="26" t="s">
        <v>12</v>
      </c>
      <c r="D9" s="26" t="s">
        <v>1</v>
      </c>
      <c r="E9" s="27"/>
      <c r="F9" s="56"/>
      <c r="G9" s="27"/>
      <c r="H9" s="27"/>
      <c r="I9" s="27"/>
      <c r="J9" s="27"/>
      <c r="K9" s="27"/>
    </row>
    <row r="10" spans="1:11" s="28" customFormat="1" ht="21.75" x14ac:dyDescent="0.2">
      <c r="A10" s="29" t="s">
        <v>1</v>
      </c>
      <c r="B10" s="29"/>
      <c r="C10" s="29" t="s">
        <v>13</v>
      </c>
      <c r="D10" s="29" t="s">
        <v>10</v>
      </c>
      <c r="E10" s="30">
        <v>8</v>
      </c>
      <c r="F10" s="57">
        <v>0</v>
      </c>
      <c r="G10" s="22">
        <f t="shared" ref="G10:G13" si="1">E10+F10</f>
        <v>8</v>
      </c>
      <c r="H10" s="30"/>
      <c r="I10" s="22">
        <f>H10*F10</f>
        <v>0</v>
      </c>
      <c r="J10" s="30"/>
      <c r="K10" s="22">
        <f>J10*F10</f>
        <v>0</v>
      </c>
    </row>
    <row r="11" spans="1:11" s="28" customFormat="1" ht="21.75" x14ac:dyDescent="0.2">
      <c r="A11" s="29"/>
      <c r="B11" s="29"/>
      <c r="C11" s="29" t="s">
        <v>283</v>
      </c>
      <c r="D11" s="29" t="s">
        <v>10</v>
      </c>
      <c r="E11" s="30">
        <v>2</v>
      </c>
      <c r="F11" s="57">
        <v>0</v>
      </c>
      <c r="G11" s="22">
        <f t="shared" si="1"/>
        <v>2</v>
      </c>
      <c r="H11" s="30"/>
      <c r="I11" s="22">
        <f>H11*F11</f>
        <v>0</v>
      </c>
      <c r="J11" s="30"/>
      <c r="K11" s="22">
        <f>J11*F11</f>
        <v>0</v>
      </c>
    </row>
    <row r="12" spans="1:11" s="28" customFormat="1" ht="21.75" x14ac:dyDescent="0.2">
      <c r="A12" s="29" t="s">
        <v>1</v>
      </c>
      <c r="B12" s="29"/>
      <c r="C12" s="29" t="s">
        <v>14</v>
      </c>
      <c r="D12" s="29" t="s">
        <v>10</v>
      </c>
      <c r="E12" s="30">
        <v>2</v>
      </c>
      <c r="F12" s="57">
        <v>0</v>
      </c>
      <c r="G12" s="22">
        <f t="shared" si="1"/>
        <v>2</v>
      </c>
      <c r="H12" s="30"/>
      <c r="I12" s="22">
        <f>H12*F12</f>
        <v>0</v>
      </c>
      <c r="J12" s="30"/>
      <c r="K12" s="22">
        <f>J12*F12</f>
        <v>0</v>
      </c>
    </row>
    <row r="13" spans="1:11" s="28" customFormat="1" ht="21.75" x14ac:dyDescent="0.2">
      <c r="A13" s="29" t="s">
        <v>1</v>
      </c>
      <c r="B13" s="29"/>
      <c r="C13" s="29" t="s">
        <v>268</v>
      </c>
      <c r="D13" s="29" t="s">
        <v>10</v>
      </c>
      <c r="E13" s="30">
        <v>3</v>
      </c>
      <c r="F13" s="57">
        <v>0</v>
      </c>
      <c r="G13" s="22">
        <f t="shared" si="1"/>
        <v>3</v>
      </c>
      <c r="H13" s="30"/>
      <c r="I13" s="22">
        <f>H13*F13</f>
        <v>0</v>
      </c>
      <c r="J13" s="30"/>
      <c r="K13" s="22">
        <f>J13*F13</f>
        <v>0</v>
      </c>
    </row>
    <row r="14" spans="1:11" s="28" customFormat="1" x14ac:dyDescent="0.2">
      <c r="A14" s="26" t="s">
        <v>1</v>
      </c>
      <c r="B14" s="26"/>
      <c r="C14" s="26" t="s">
        <v>15</v>
      </c>
      <c r="D14" s="26" t="s">
        <v>1</v>
      </c>
      <c r="E14" s="27"/>
      <c r="F14" s="56"/>
      <c r="G14" s="27"/>
      <c r="H14" s="27"/>
      <c r="I14" s="27"/>
      <c r="J14" s="27"/>
      <c r="K14" s="27"/>
    </row>
    <row r="15" spans="1:11" s="28" customFormat="1" x14ac:dyDescent="0.2">
      <c r="A15" s="29" t="s">
        <v>1</v>
      </c>
      <c r="B15" s="29"/>
      <c r="C15" s="29" t="s">
        <v>16</v>
      </c>
      <c r="D15" s="29" t="s">
        <v>10</v>
      </c>
      <c r="E15" s="30">
        <v>52</v>
      </c>
      <c r="F15" s="57">
        <v>0</v>
      </c>
      <c r="G15" s="22">
        <f t="shared" ref="G15:G19" si="2">E15+F15</f>
        <v>52</v>
      </c>
      <c r="H15" s="30"/>
      <c r="I15" s="22">
        <f>H15*F15</f>
        <v>0</v>
      </c>
      <c r="J15" s="30"/>
      <c r="K15" s="22">
        <f>J15*F15</f>
        <v>0</v>
      </c>
    </row>
    <row r="16" spans="1:11" ht="21.75" x14ac:dyDescent="0.2">
      <c r="A16" s="21" t="s">
        <v>1</v>
      </c>
      <c r="B16" s="21"/>
      <c r="C16" s="21" t="s">
        <v>17</v>
      </c>
      <c r="D16" s="21" t="s">
        <v>10</v>
      </c>
      <c r="E16" s="22">
        <v>7</v>
      </c>
      <c r="F16" s="57">
        <v>0</v>
      </c>
      <c r="G16" s="22">
        <f t="shared" si="2"/>
        <v>7</v>
      </c>
      <c r="H16" s="22"/>
      <c r="I16" s="22">
        <f>H16*F16</f>
        <v>0</v>
      </c>
      <c r="J16" s="22"/>
      <c r="K16" s="22">
        <f>J16*F16</f>
        <v>0</v>
      </c>
    </row>
    <row r="17" spans="1:11" ht="42.75" x14ac:dyDescent="0.2">
      <c r="A17" s="21" t="s">
        <v>1</v>
      </c>
      <c r="B17" s="21"/>
      <c r="C17" s="21" t="s">
        <v>267</v>
      </c>
      <c r="D17" s="21" t="s">
        <v>10</v>
      </c>
      <c r="E17" s="22">
        <v>3</v>
      </c>
      <c r="F17" s="57">
        <v>0</v>
      </c>
      <c r="G17" s="22">
        <f t="shared" si="2"/>
        <v>3</v>
      </c>
      <c r="H17" s="22"/>
      <c r="I17" s="22">
        <f>H17*F17</f>
        <v>0</v>
      </c>
      <c r="J17" s="22"/>
      <c r="K17" s="22">
        <f>J17*F17</f>
        <v>0</v>
      </c>
    </row>
    <row r="18" spans="1:11" ht="42.75" x14ac:dyDescent="0.2">
      <c r="A18" s="21" t="s">
        <v>1</v>
      </c>
      <c r="B18" s="21"/>
      <c r="C18" s="21" t="s">
        <v>266</v>
      </c>
      <c r="D18" s="21" t="s">
        <v>10</v>
      </c>
      <c r="E18" s="22">
        <v>4</v>
      </c>
      <c r="F18" s="57">
        <v>0</v>
      </c>
      <c r="G18" s="22">
        <f t="shared" si="2"/>
        <v>4</v>
      </c>
      <c r="H18" s="22"/>
      <c r="I18" s="22">
        <f>H18*F18</f>
        <v>0</v>
      </c>
      <c r="J18" s="22"/>
      <c r="K18" s="22">
        <f>J18*F18</f>
        <v>0</v>
      </c>
    </row>
    <row r="19" spans="1:11" ht="32.25" x14ac:dyDescent="0.2">
      <c r="A19" s="21" t="s">
        <v>1</v>
      </c>
      <c r="B19" s="21"/>
      <c r="C19" s="21" t="s">
        <v>288</v>
      </c>
      <c r="D19" s="21" t="s">
        <v>10</v>
      </c>
      <c r="E19" s="22">
        <v>5</v>
      </c>
      <c r="F19" s="57">
        <v>0</v>
      </c>
      <c r="G19" s="22">
        <f t="shared" si="2"/>
        <v>5</v>
      </c>
      <c r="H19" s="22"/>
      <c r="I19" s="22">
        <f>H19*F19</f>
        <v>0</v>
      </c>
      <c r="J19" s="22"/>
      <c r="K19" s="22">
        <f>J19*F19</f>
        <v>0</v>
      </c>
    </row>
    <row r="20" spans="1:11" ht="23.25" x14ac:dyDescent="0.2">
      <c r="A20" s="21"/>
      <c r="B20" s="21"/>
      <c r="C20" s="26" t="s">
        <v>136</v>
      </c>
      <c r="D20" s="26" t="s">
        <v>1</v>
      </c>
      <c r="E20" s="27"/>
      <c r="F20" s="56"/>
      <c r="G20" s="27"/>
      <c r="H20" s="27"/>
      <c r="I20" s="27"/>
      <c r="J20" s="27"/>
      <c r="K20" s="27"/>
    </row>
    <row r="21" spans="1:11" ht="23.25" x14ac:dyDescent="0.2">
      <c r="A21" s="21"/>
      <c r="B21" s="21"/>
      <c r="C21" s="26" t="s">
        <v>137</v>
      </c>
      <c r="D21" s="26" t="s">
        <v>1</v>
      </c>
      <c r="E21" s="27"/>
      <c r="F21" s="56"/>
      <c r="G21" s="27"/>
      <c r="H21" s="27"/>
      <c r="I21" s="27"/>
      <c r="J21" s="27"/>
      <c r="K21" s="27"/>
    </row>
    <row r="22" spans="1:11" ht="13.5" customHeight="1" x14ac:dyDescent="0.2">
      <c r="A22" s="21"/>
      <c r="B22" s="21"/>
      <c r="C22" s="36" t="s">
        <v>295</v>
      </c>
      <c r="D22" s="36" t="s">
        <v>34</v>
      </c>
      <c r="E22" s="37">
        <v>365</v>
      </c>
      <c r="F22" s="60">
        <v>0</v>
      </c>
      <c r="G22" s="22">
        <f t="shared" ref="G22:G25" si="3">E22+F22</f>
        <v>365</v>
      </c>
      <c r="H22" s="37"/>
      <c r="I22" s="37">
        <f>H22*F22</f>
        <v>0</v>
      </c>
      <c r="J22" s="37"/>
      <c r="K22" s="37">
        <f>J22*F22</f>
        <v>0</v>
      </c>
    </row>
    <row r="23" spans="1:11" ht="13.5" customHeight="1" x14ac:dyDescent="0.2">
      <c r="A23" s="21"/>
      <c r="B23" s="21"/>
      <c r="C23" s="36" t="s">
        <v>296</v>
      </c>
      <c r="D23" s="36" t="s">
        <v>34</v>
      </c>
      <c r="E23" s="37">
        <v>127</v>
      </c>
      <c r="F23" s="60">
        <v>0</v>
      </c>
      <c r="G23" s="22">
        <f t="shared" si="3"/>
        <v>127</v>
      </c>
      <c r="H23" s="37"/>
      <c r="I23" s="37">
        <f>H23*F23</f>
        <v>0</v>
      </c>
      <c r="J23" s="37"/>
      <c r="K23" s="37">
        <f>J23*F23</f>
        <v>0</v>
      </c>
    </row>
    <row r="24" spans="1:11" x14ac:dyDescent="0.2">
      <c r="A24" s="21"/>
      <c r="B24" s="21"/>
      <c r="C24" s="36" t="s">
        <v>376</v>
      </c>
      <c r="D24" s="36" t="s">
        <v>34</v>
      </c>
      <c r="E24" s="37">
        <v>12</v>
      </c>
      <c r="F24" s="60">
        <v>0</v>
      </c>
      <c r="G24" s="22">
        <f t="shared" si="3"/>
        <v>12</v>
      </c>
      <c r="H24" s="37"/>
      <c r="I24" s="37">
        <f>H24*F24</f>
        <v>0</v>
      </c>
      <c r="J24" s="37"/>
      <c r="K24" s="37">
        <f>J24*F24</f>
        <v>0</v>
      </c>
    </row>
    <row r="25" spans="1:11" ht="32.25" x14ac:dyDescent="0.2">
      <c r="A25" s="21"/>
      <c r="B25" s="21"/>
      <c r="C25" s="36" t="s">
        <v>109</v>
      </c>
      <c r="D25" s="36" t="s">
        <v>34</v>
      </c>
      <c r="E25" s="37">
        <v>10</v>
      </c>
      <c r="F25" s="60">
        <v>0</v>
      </c>
      <c r="G25" s="22">
        <f t="shared" si="3"/>
        <v>10</v>
      </c>
      <c r="H25" s="37"/>
      <c r="I25" s="37">
        <f>H25*F25</f>
        <v>0</v>
      </c>
      <c r="J25" s="37"/>
      <c r="K25" s="37">
        <f>J25*F25</f>
        <v>0</v>
      </c>
    </row>
    <row r="26" spans="1:11" x14ac:dyDescent="0.2">
      <c r="A26" s="21"/>
      <c r="B26" s="21"/>
      <c r="C26" s="38" t="s">
        <v>139</v>
      </c>
      <c r="D26" s="38" t="s">
        <v>1</v>
      </c>
      <c r="E26" s="39"/>
      <c r="F26" s="58"/>
      <c r="G26" s="39"/>
      <c r="H26" s="39"/>
      <c r="I26" s="39"/>
      <c r="J26" s="39"/>
      <c r="K26" s="39"/>
    </row>
    <row r="27" spans="1:11" x14ac:dyDescent="0.2">
      <c r="A27" s="21"/>
      <c r="B27" s="21"/>
      <c r="C27" s="38" t="s">
        <v>140</v>
      </c>
      <c r="D27" s="38" t="s">
        <v>1</v>
      </c>
      <c r="E27" s="39"/>
      <c r="F27" s="58"/>
      <c r="G27" s="39"/>
      <c r="H27" s="39"/>
      <c r="I27" s="39"/>
      <c r="J27" s="39"/>
      <c r="K27" s="39"/>
    </row>
    <row r="28" spans="1:11" x14ac:dyDescent="0.2">
      <c r="A28" s="21"/>
      <c r="B28" s="21"/>
      <c r="C28" s="36" t="s">
        <v>141</v>
      </c>
      <c r="D28" s="36" t="s">
        <v>10</v>
      </c>
      <c r="E28" s="37">
        <v>10</v>
      </c>
      <c r="F28" s="60">
        <v>0</v>
      </c>
      <c r="G28" s="22">
        <f>E28+F28</f>
        <v>10</v>
      </c>
      <c r="H28" s="37"/>
      <c r="I28" s="37">
        <f>H28*F28</f>
        <v>0</v>
      </c>
      <c r="J28" s="37"/>
      <c r="K28" s="37">
        <f>J28*F28</f>
        <v>0</v>
      </c>
    </row>
    <row r="29" spans="1:11" x14ac:dyDescent="0.2">
      <c r="A29" s="19" t="s">
        <v>1</v>
      </c>
      <c r="B29" s="19"/>
      <c r="C29" s="19" t="s">
        <v>18</v>
      </c>
      <c r="D29" s="19" t="s">
        <v>1</v>
      </c>
      <c r="E29" s="20"/>
      <c r="F29" s="55"/>
      <c r="G29" s="20"/>
      <c r="H29" s="20"/>
      <c r="I29" s="20">
        <f>SUM(I4:I28)</f>
        <v>0</v>
      </c>
      <c r="J29" s="20"/>
      <c r="K29" s="20">
        <f>SUM(K4:K28)</f>
        <v>0</v>
      </c>
    </row>
    <row r="30" spans="1:11" x14ac:dyDescent="0.2">
      <c r="A30" s="21" t="s">
        <v>1</v>
      </c>
      <c r="B30" s="21"/>
      <c r="C30" s="21" t="s">
        <v>1</v>
      </c>
      <c r="D30" s="21" t="s">
        <v>1</v>
      </c>
      <c r="E30" s="22"/>
      <c r="F30" s="57"/>
      <c r="G30" s="22"/>
      <c r="H30" s="22"/>
      <c r="I30" s="22"/>
      <c r="J30" s="22"/>
      <c r="K30" s="22"/>
    </row>
    <row r="31" spans="1:11" ht="23.25" x14ac:dyDescent="0.2">
      <c r="A31" s="19" t="s">
        <v>1</v>
      </c>
      <c r="B31" s="19"/>
      <c r="C31" s="19" t="s">
        <v>19</v>
      </c>
      <c r="D31" s="19" t="s">
        <v>1</v>
      </c>
      <c r="E31" s="20"/>
      <c r="F31" s="55"/>
      <c r="G31" s="20"/>
      <c r="H31" s="20"/>
      <c r="I31" s="20"/>
      <c r="J31" s="20"/>
      <c r="K31" s="20"/>
    </row>
    <row r="32" spans="1:11" ht="53.25" x14ac:dyDescent="0.2">
      <c r="A32" s="21" t="s">
        <v>1</v>
      </c>
      <c r="B32" s="21"/>
      <c r="C32" s="21" t="s">
        <v>410</v>
      </c>
      <c r="D32" s="21" t="s">
        <v>1</v>
      </c>
      <c r="E32" s="22"/>
      <c r="F32" s="57"/>
      <c r="G32" s="22"/>
      <c r="H32" s="22"/>
      <c r="I32" s="22"/>
      <c r="J32" s="22"/>
      <c r="K32" s="22"/>
    </row>
    <row r="33" spans="1:11" ht="21.75" x14ac:dyDescent="0.2">
      <c r="A33" s="21" t="s">
        <v>1</v>
      </c>
      <c r="B33" s="21"/>
      <c r="C33" s="21" t="s">
        <v>411</v>
      </c>
      <c r="D33" s="21" t="s">
        <v>10</v>
      </c>
      <c r="E33" s="22">
        <v>1</v>
      </c>
      <c r="F33" s="57">
        <v>0</v>
      </c>
      <c r="G33" s="22">
        <f t="shared" ref="G33:G45" si="4">E33+F33</f>
        <v>1</v>
      </c>
      <c r="H33" s="22"/>
      <c r="I33" s="37">
        <f t="shared" ref="I33:I45" si="5">H33*F33</f>
        <v>0</v>
      </c>
      <c r="J33" s="22"/>
      <c r="K33" s="37">
        <f t="shared" ref="K33:K45" si="6">J33*F33</f>
        <v>0</v>
      </c>
    </row>
    <row r="34" spans="1:11" ht="21.75" x14ac:dyDescent="0.2">
      <c r="A34" s="21" t="s">
        <v>1</v>
      </c>
      <c r="B34" s="21"/>
      <c r="C34" s="21" t="s">
        <v>412</v>
      </c>
      <c r="D34" s="21" t="s">
        <v>10</v>
      </c>
      <c r="E34" s="22">
        <v>1</v>
      </c>
      <c r="F34" s="57">
        <v>0</v>
      </c>
      <c r="G34" s="22">
        <f t="shared" si="4"/>
        <v>1</v>
      </c>
      <c r="H34" s="22"/>
      <c r="I34" s="37">
        <f t="shared" si="5"/>
        <v>0</v>
      </c>
      <c r="J34" s="22"/>
      <c r="K34" s="37">
        <f t="shared" si="6"/>
        <v>0</v>
      </c>
    </row>
    <row r="35" spans="1:11" x14ac:dyDescent="0.2">
      <c r="A35" s="21" t="s">
        <v>1</v>
      </c>
      <c r="B35" s="21"/>
      <c r="C35" s="21" t="s">
        <v>413</v>
      </c>
      <c r="D35" s="21" t="s">
        <v>10</v>
      </c>
      <c r="E35" s="22">
        <v>1</v>
      </c>
      <c r="F35" s="57">
        <v>0</v>
      </c>
      <c r="G35" s="22">
        <f t="shared" si="4"/>
        <v>1</v>
      </c>
      <c r="H35" s="22"/>
      <c r="I35" s="37">
        <f t="shared" si="5"/>
        <v>0</v>
      </c>
      <c r="J35" s="22"/>
      <c r="K35" s="37">
        <f t="shared" si="6"/>
        <v>0</v>
      </c>
    </row>
    <row r="36" spans="1:11" ht="21.75" x14ac:dyDescent="0.2">
      <c r="A36" s="21" t="s">
        <v>1</v>
      </c>
      <c r="B36" s="21"/>
      <c r="C36" s="21" t="s">
        <v>414</v>
      </c>
      <c r="D36" s="21" t="s">
        <v>10</v>
      </c>
      <c r="E36" s="22">
        <v>4</v>
      </c>
      <c r="F36" s="57">
        <v>0</v>
      </c>
      <c r="G36" s="22">
        <f t="shared" si="4"/>
        <v>4</v>
      </c>
      <c r="H36" s="22"/>
      <c r="I36" s="37">
        <f t="shared" si="5"/>
        <v>0</v>
      </c>
      <c r="J36" s="22"/>
      <c r="K36" s="37">
        <f t="shared" si="6"/>
        <v>0</v>
      </c>
    </row>
    <row r="37" spans="1:11" x14ac:dyDescent="0.2">
      <c r="A37" s="21" t="s">
        <v>1</v>
      </c>
      <c r="B37" s="21"/>
      <c r="C37" s="21" t="s">
        <v>415</v>
      </c>
      <c r="D37" s="21" t="s">
        <v>10</v>
      </c>
      <c r="E37" s="22">
        <v>1</v>
      </c>
      <c r="F37" s="57">
        <v>0</v>
      </c>
      <c r="G37" s="22">
        <f t="shared" si="4"/>
        <v>1</v>
      </c>
      <c r="H37" s="22"/>
      <c r="I37" s="37">
        <f t="shared" si="5"/>
        <v>0</v>
      </c>
      <c r="J37" s="22"/>
      <c r="K37" s="37">
        <f t="shared" si="6"/>
        <v>0</v>
      </c>
    </row>
    <row r="38" spans="1:11" ht="32.25" x14ac:dyDescent="0.2">
      <c r="A38" s="21" t="s">
        <v>1</v>
      </c>
      <c r="B38" s="21"/>
      <c r="C38" s="21" t="s">
        <v>416</v>
      </c>
      <c r="D38" s="21" t="s">
        <v>10</v>
      </c>
      <c r="E38" s="22">
        <v>1</v>
      </c>
      <c r="F38" s="57">
        <v>0</v>
      </c>
      <c r="G38" s="22">
        <f t="shared" si="4"/>
        <v>1</v>
      </c>
      <c r="H38" s="22"/>
      <c r="I38" s="37">
        <f t="shared" si="5"/>
        <v>0</v>
      </c>
      <c r="J38" s="22"/>
      <c r="K38" s="37">
        <f t="shared" si="6"/>
        <v>0</v>
      </c>
    </row>
    <row r="39" spans="1:11" x14ac:dyDescent="0.2">
      <c r="A39" s="21" t="s">
        <v>1</v>
      </c>
      <c r="B39" s="21"/>
      <c r="C39" s="21" t="s">
        <v>417</v>
      </c>
      <c r="D39" s="21" t="s">
        <v>10</v>
      </c>
      <c r="E39" s="22">
        <v>1</v>
      </c>
      <c r="F39" s="57">
        <v>0</v>
      </c>
      <c r="G39" s="22">
        <f t="shared" si="4"/>
        <v>1</v>
      </c>
      <c r="H39" s="22"/>
      <c r="I39" s="37">
        <f t="shared" si="5"/>
        <v>0</v>
      </c>
      <c r="J39" s="22"/>
      <c r="K39" s="37">
        <f t="shared" si="6"/>
        <v>0</v>
      </c>
    </row>
    <row r="40" spans="1:11" x14ac:dyDescent="0.2">
      <c r="A40" s="21" t="s">
        <v>1</v>
      </c>
      <c r="B40" s="21"/>
      <c r="C40" s="21" t="s">
        <v>20</v>
      </c>
      <c r="D40" s="21" t="s">
        <v>10</v>
      </c>
      <c r="E40" s="22">
        <v>1</v>
      </c>
      <c r="F40" s="57">
        <v>0</v>
      </c>
      <c r="G40" s="22">
        <f t="shared" si="4"/>
        <v>1</v>
      </c>
      <c r="H40" s="22"/>
      <c r="I40" s="37">
        <f t="shared" si="5"/>
        <v>0</v>
      </c>
      <c r="J40" s="22"/>
      <c r="K40" s="37">
        <f t="shared" si="6"/>
        <v>0</v>
      </c>
    </row>
    <row r="41" spans="1:11" ht="21.75" x14ac:dyDescent="0.2">
      <c r="A41" s="21" t="s">
        <v>1</v>
      </c>
      <c r="B41" s="21"/>
      <c r="C41" s="21" t="s">
        <v>418</v>
      </c>
      <c r="D41" s="21" t="s">
        <v>10</v>
      </c>
      <c r="E41" s="22">
        <v>10</v>
      </c>
      <c r="F41" s="57">
        <v>0</v>
      </c>
      <c r="G41" s="22">
        <f t="shared" si="4"/>
        <v>10</v>
      </c>
      <c r="H41" s="22"/>
      <c r="I41" s="37">
        <f t="shared" si="5"/>
        <v>0</v>
      </c>
      <c r="J41" s="22"/>
      <c r="K41" s="37">
        <f t="shared" si="6"/>
        <v>0</v>
      </c>
    </row>
    <row r="42" spans="1:11" ht="21.75" x14ac:dyDescent="0.2">
      <c r="A42" s="21" t="s">
        <v>1</v>
      </c>
      <c r="B42" s="21"/>
      <c r="C42" s="21" t="s">
        <v>419</v>
      </c>
      <c r="D42" s="21" t="s">
        <v>10</v>
      </c>
      <c r="E42" s="22">
        <v>59</v>
      </c>
      <c r="F42" s="57">
        <v>0</v>
      </c>
      <c r="G42" s="22">
        <f t="shared" si="4"/>
        <v>59</v>
      </c>
      <c r="H42" s="22"/>
      <c r="I42" s="37">
        <f t="shared" si="5"/>
        <v>0</v>
      </c>
      <c r="J42" s="22"/>
      <c r="K42" s="37">
        <f t="shared" si="6"/>
        <v>0</v>
      </c>
    </row>
    <row r="43" spans="1:11" ht="32.25" x14ac:dyDescent="0.2">
      <c r="A43" s="21" t="s">
        <v>1</v>
      </c>
      <c r="B43" s="21"/>
      <c r="C43" s="21" t="s">
        <v>420</v>
      </c>
      <c r="D43" s="21" t="s">
        <v>10</v>
      </c>
      <c r="E43" s="22">
        <v>8</v>
      </c>
      <c r="F43" s="57">
        <v>0</v>
      </c>
      <c r="G43" s="22">
        <f t="shared" si="4"/>
        <v>8</v>
      </c>
      <c r="H43" s="22"/>
      <c r="I43" s="37">
        <f t="shared" si="5"/>
        <v>0</v>
      </c>
      <c r="J43" s="22"/>
      <c r="K43" s="37">
        <f t="shared" si="6"/>
        <v>0</v>
      </c>
    </row>
    <row r="44" spans="1:11" ht="21.75" x14ac:dyDescent="0.2">
      <c r="A44" s="21" t="s">
        <v>1</v>
      </c>
      <c r="B44" s="21"/>
      <c r="C44" s="21" t="s">
        <v>421</v>
      </c>
      <c r="D44" s="21" t="s">
        <v>10</v>
      </c>
      <c r="E44" s="22">
        <v>90</v>
      </c>
      <c r="F44" s="57">
        <v>0</v>
      </c>
      <c r="G44" s="22">
        <f t="shared" si="4"/>
        <v>90</v>
      </c>
      <c r="H44" s="22"/>
      <c r="I44" s="37">
        <f t="shared" si="5"/>
        <v>0</v>
      </c>
      <c r="J44" s="22"/>
      <c r="K44" s="37">
        <f t="shared" si="6"/>
        <v>0</v>
      </c>
    </row>
    <row r="45" spans="1:11" ht="21.75" x14ac:dyDescent="0.2">
      <c r="A45" s="21" t="s">
        <v>1</v>
      </c>
      <c r="B45" s="21"/>
      <c r="C45" s="21" t="s">
        <v>422</v>
      </c>
      <c r="D45" s="21" t="s">
        <v>10</v>
      </c>
      <c r="E45" s="22">
        <v>1</v>
      </c>
      <c r="F45" s="57">
        <v>0</v>
      </c>
      <c r="G45" s="22">
        <f t="shared" si="4"/>
        <v>1</v>
      </c>
      <c r="H45" s="22"/>
      <c r="I45" s="37">
        <f t="shared" si="5"/>
        <v>0</v>
      </c>
      <c r="J45" s="22"/>
      <c r="K45" s="37">
        <f t="shared" si="6"/>
        <v>0</v>
      </c>
    </row>
    <row r="46" spans="1:11" ht="23.25" x14ac:dyDescent="0.2">
      <c r="A46" s="19" t="s">
        <v>1</v>
      </c>
      <c r="B46" s="19"/>
      <c r="C46" s="19" t="s">
        <v>21</v>
      </c>
      <c r="D46" s="19" t="s">
        <v>1</v>
      </c>
      <c r="E46" s="20"/>
      <c r="F46" s="55"/>
      <c r="G46" s="20"/>
      <c r="H46" s="20"/>
      <c r="I46" s="20">
        <f>SUM(I33:I45)</f>
        <v>0</v>
      </c>
      <c r="J46" s="20"/>
      <c r="K46" s="20">
        <f>SUM(K33:K45)</f>
        <v>0</v>
      </c>
    </row>
    <row r="47" spans="1:11" x14ac:dyDescent="0.2">
      <c r="A47" s="21" t="s">
        <v>1</v>
      </c>
      <c r="B47" s="21"/>
      <c r="C47" s="21" t="s">
        <v>1</v>
      </c>
      <c r="D47" s="21" t="s">
        <v>1</v>
      </c>
      <c r="E47" s="22"/>
      <c r="F47" s="57"/>
      <c r="G47" s="22"/>
      <c r="H47" s="22"/>
      <c r="I47" s="22"/>
      <c r="J47" s="22"/>
      <c r="K47" s="22"/>
    </row>
    <row r="48" spans="1:11" x14ac:dyDescent="0.2">
      <c r="A48" s="19" t="s">
        <v>1</v>
      </c>
      <c r="B48" s="19"/>
      <c r="C48" s="19" t="s">
        <v>22</v>
      </c>
      <c r="D48" s="19" t="s">
        <v>1</v>
      </c>
      <c r="E48" s="20"/>
      <c r="F48" s="55"/>
      <c r="G48" s="20"/>
      <c r="H48" s="20"/>
      <c r="I48" s="20"/>
      <c r="J48" s="20"/>
      <c r="K48" s="20"/>
    </row>
    <row r="49" spans="1:11" ht="32.25" x14ac:dyDescent="0.2">
      <c r="A49" s="21" t="s">
        <v>1</v>
      </c>
      <c r="B49" s="21"/>
      <c r="C49" s="21" t="s">
        <v>23</v>
      </c>
      <c r="D49" s="21" t="s">
        <v>10</v>
      </c>
      <c r="E49" s="22">
        <v>3</v>
      </c>
      <c r="F49" s="57">
        <v>0</v>
      </c>
      <c r="G49" s="22">
        <f t="shared" ref="G49:G75" si="7">E49+F49</f>
        <v>3</v>
      </c>
      <c r="H49" s="22"/>
      <c r="I49" s="37">
        <f t="shared" ref="I49:I75" si="8">H49*F49</f>
        <v>0</v>
      </c>
      <c r="J49" s="22"/>
      <c r="K49" s="37">
        <f t="shared" ref="K49:K75" si="9">J49*F49</f>
        <v>0</v>
      </c>
    </row>
    <row r="50" spans="1:11" ht="32.25" x14ac:dyDescent="0.2">
      <c r="A50" s="21" t="s">
        <v>1</v>
      </c>
      <c r="B50" s="21"/>
      <c r="C50" s="21" t="s">
        <v>24</v>
      </c>
      <c r="D50" s="21" t="s">
        <v>10</v>
      </c>
      <c r="E50" s="22">
        <v>3</v>
      </c>
      <c r="F50" s="57">
        <v>0</v>
      </c>
      <c r="G50" s="22">
        <f t="shared" si="7"/>
        <v>3</v>
      </c>
      <c r="H50" s="22"/>
      <c r="I50" s="37">
        <f t="shared" si="8"/>
        <v>0</v>
      </c>
      <c r="J50" s="22"/>
      <c r="K50" s="37">
        <f t="shared" si="9"/>
        <v>0</v>
      </c>
    </row>
    <row r="51" spans="1:11" ht="21.75" x14ac:dyDescent="0.2">
      <c r="A51" s="21" t="s">
        <v>1</v>
      </c>
      <c r="B51" s="21"/>
      <c r="C51" s="21" t="s">
        <v>343</v>
      </c>
      <c r="D51" s="21" t="s">
        <v>10</v>
      </c>
      <c r="E51" s="22">
        <v>3</v>
      </c>
      <c r="F51" s="57">
        <v>0</v>
      </c>
      <c r="G51" s="22">
        <f t="shared" si="7"/>
        <v>3</v>
      </c>
      <c r="H51" s="22"/>
      <c r="I51" s="37">
        <f t="shared" si="8"/>
        <v>0</v>
      </c>
      <c r="J51" s="22"/>
      <c r="K51" s="37">
        <f t="shared" si="9"/>
        <v>0</v>
      </c>
    </row>
    <row r="52" spans="1:11" ht="21.75" x14ac:dyDescent="0.2">
      <c r="A52" s="21" t="s">
        <v>1</v>
      </c>
      <c r="B52" s="21"/>
      <c r="C52" s="21" t="s">
        <v>404</v>
      </c>
      <c r="D52" s="21" t="s">
        <v>10</v>
      </c>
      <c r="E52" s="22">
        <v>3</v>
      </c>
      <c r="F52" s="57">
        <v>0</v>
      </c>
      <c r="G52" s="22">
        <f t="shared" si="7"/>
        <v>3</v>
      </c>
      <c r="H52" s="22"/>
      <c r="I52" s="37">
        <f t="shared" si="8"/>
        <v>0</v>
      </c>
      <c r="J52" s="22"/>
      <c r="K52" s="37">
        <f t="shared" si="9"/>
        <v>0</v>
      </c>
    </row>
    <row r="53" spans="1:11" x14ac:dyDescent="0.2">
      <c r="A53" s="21" t="s">
        <v>1</v>
      </c>
      <c r="B53" s="21"/>
      <c r="C53" s="21" t="s">
        <v>25</v>
      </c>
      <c r="D53" s="21" t="s">
        <v>10</v>
      </c>
      <c r="E53" s="22">
        <v>5</v>
      </c>
      <c r="F53" s="57">
        <v>0</v>
      </c>
      <c r="G53" s="22">
        <f t="shared" si="7"/>
        <v>5</v>
      </c>
      <c r="H53" s="22"/>
      <c r="I53" s="37">
        <f t="shared" si="8"/>
        <v>0</v>
      </c>
      <c r="J53" s="22"/>
      <c r="K53" s="37">
        <f t="shared" si="9"/>
        <v>0</v>
      </c>
    </row>
    <row r="54" spans="1:11" x14ac:dyDescent="0.2">
      <c r="A54" s="21" t="s">
        <v>1</v>
      </c>
      <c r="B54" s="21"/>
      <c r="C54" s="21" t="s">
        <v>26</v>
      </c>
      <c r="D54" s="21" t="s">
        <v>10</v>
      </c>
      <c r="E54" s="22">
        <v>5</v>
      </c>
      <c r="F54" s="57">
        <v>0</v>
      </c>
      <c r="G54" s="22">
        <f t="shared" si="7"/>
        <v>5</v>
      </c>
      <c r="H54" s="22"/>
      <c r="I54" s="37">
        <f t="shared" si="8"/>
        <v>0</v>
      </c>
      <c r="J54" s="22"/>
      <c r="K54" s="37">
        <f t="shared" si="9"/>
        <v>0</v>
      </c>
    </row>
    <row r="55" spans="1:11" ht="21.75" x14ac:dyDescent="0.2">
      <c r="A55" s="21" t="s">
        <v>1</v>
      </c>
      <c r="B55" s="21"/>
      <c r="C55" s="21" t="s">
        <v>27</v>
      </c>
      <c r="D55" s="21" t="s">
        <v>10</v>
      </c>
      <c r="E55" s="22">
        <v>4</v>
      </c>
      <c r="F55" s="57">
        <v>0</v>
      </c>
      <c r="G55" s="22">
        <f t="shared" si="7"/>
        <v>4</v>
      </c>
      <c r="H55" s="22"/>
      <c r="I55" s="37">
        <f t="shared" si="8"/>
        <v>0</v>
      </c>
      <c r="J55" s="22"/>
      <c r="K55" s="37">
        <f t="shared" si="9"/>
        <v>0</v>
      </c>
    </row>
    <row r="56" spans="1:11" ht="21.75" x14ac:dyDescent="0.2">
      <c r="A56" s="21" t="s">
        <v>1</v>
      </c>
      <c r="B56" s="21"/>
      <c r="C56" s="21" t="s">
        <v>377</v>
      </c>
      <c r="D56" s="21" t="s">
        <v>10</v>
      </c>
      <c r="E56" s="22">
        <v>3</v>
      </c>
      <c r="F56" s="57">
        <v>0</v>
      </c>
      <c r="G56" s="22">
        <f t="shared" si="7"/>
        <v>3</v>
      </c>
      <c r="H56" s="22"/>
      <c r="I56" s="37">
        <f t="shared" si="8"/>
        <v>0</v>
      </c>
      <c r="J56" s="22"/>
      <c r="K56" s="37">
        <f t="shared" si="9"/>
        <v>0</v>
      </c>
    </row>
    <row r="57" spans="1:11" ht="21.75" x14ac:dyDescent="0.2">
      <c r="A57" s="21" t="s">
        <v>1</v>
      </c>
      <c r="B57" s="21"/>
      <c r="C57" s="21" t="s">
        <v>28</v>
      </c>
      <c r="D57" s="21" t="s">
        <v>10</v>
      </c>
      <c r="E57" s="22">
        <v>184</v>
      </c>
      <c r="F57" s="57">
        <v>0</v>
      </c>
      <c r="G57" s="22">
        <f t="shared" si="7"/>
        <v>184</v>
      </c>
      <c r="H57" s="22"/>
      <c r="I57" s="37">
        <f t="shared" si="8"/>
        <v>0</v>
      </c>
      <c r="J57" s="22"/>
      <c r="K57" s="37">
        <f t="shared" si="9"/>
        <v>0</v>
      </c>
    </row>
    <row r="58" spans="1:11" ht="42.75" x14ac:dyDescent="0.2">
      <c r="A58" s="21"/>
      <c r="B58" s="21"/>
      <c r="C58" s="21" t="s">
        <v>401</v>
      </c>
      <c r="D58" s="21" t="s">
        <v>10</v>
      </c>
      <c r="E58" s="22">
        <v>2</v>
      </c>
      <c r="F58" s="57">
        <v>0</v>
      </c>
      <c r="G58" s="22">
        <f t="shared" si="7"/>
        <v>2</v>
      </c>
      <c r="H58" s="22"/>
      <c r="I58" s="37">
        <f t="shared" si="8"/>
        <v>0</v>
      </c>
      <c r="J58" s="22"/>
      <c r="K58" s="37">
        <f t="shared" si="9"/>
        <v>0</v>
      </c>
    </row>
    <row r="59" spans="1:11" ht="32.25" x14ac:dyDescent="0.2">
      <c r="A59" s="21" t="s">
        <v>1</v>
      </c>
      <c r="B59" s="21"/>
      <c r="C59" s="21" t="s">
        <v>29</v>
      </c>
      <c r="D59" s="21" t="s">
        <v>10</v>
      </c>
      <c r="E59" s="22">
        <v>18</v>
      </c>
      <c r="F59" s="57">
        <v>0</v>
      </c>
      <c r="G59" s="22">
        <f t="shared" si="7"/>
        <v>18</v>
      </c>
      <c r="H59" s="22"/>
      <c r="I59" s="37">
        <f t="shared" si="8"/>
        <v>0</v>
      </c>
      <c r="J59" s="22"/>
      <c r="K59" s="37">
        <f t="shared" si="9"/>
        <v>0</v>
      </c>
    </row>
    <row r="60" spans="1:11" ht="32.25" x14ac:dyDescent="0.2">
      <c r="A60" s="21" t="s">
        <v>1</v>
      </c>
      <c r="B60" s="21"/>
      <c r="C60" s="36" t="s">
        <v>30</v>
      </c>
      <c r="D60" s="36" t="s">
        <v>10</v>
      </c>
      <c r="E60" s="37">
        <v>7</v>
      </c>
      <c r="F60" s="60">
        <v>0</v>
      </c>
      <c r="G60" s="22">
        <f t="shared" si="7"/>
        <v>7</v>
      </c>
      <c r="H60" s="22"/>
      <c r="I60" s="37">
        <f t="shared" si="8"/>
        <v>0</v>
      </c>
      <c r="J60" s="22"/>
      <c r="K60" s="37">
        <f t="shared" si="9"/>
        <v>0</v>
      </c>
    </row>
    <row r="61" spans="1:11" ht="53.25" x14ac:dyDescent="0.2">
      <c r="A61" s="21" t="s">
        <v>1</v>
      </c>
      <c r="B61" s="21"/>
      <c r="C61" s="36" t="s">
        <v>402</v>
      </c>
      <c r="D61" s="36" t="s">
        <v>10</v>
      </c>
      <c r="E61" s="37">
        <v>1</v>
      </c>
      <c r="F61" s="60">
        <v>0</v>
      </c>
      <c r="G61" s="22">
        <f t="shared" si="7"/>
        <v>1</v>
      </c>
      <c r="H61" s="22"/>
      <c r="I61" s="37">
        <f t="shared" si="8"/>
        <v>0</v>
      </c>
      <c r="J61" s="22"/>
      <c r="K61" s="37">
        <f t="shared" si="9"/>
        <v>0</v>
      </c>
    </row>
    <row r="62" spans="1:11" ht="53.25" x14ac:dyDescent="0.2">
      <c r="A62" s="21"/>
      <c r="B62" s="21"/>
      <c r="C62" s="36" t="s">
        <v>403</v>
      </c>
      <c r="D62" s="36" t="s">
        <v>10</v>
      </c>
      <c r="E62" s="37">
        <v>1</v>
      </c>
      <c r="F62" s="60">
        <v>0</v>
      </c>
      <c r="G62" s="22">
        <f t="shared" si="7"/>
        <v>1</v>
      </c>
      <c r="H62" s="22"/>
      <c r="I62" s="37">
        <f t="shared" si="8"/>
        <v>0</v>
      </c>
      <c r="J62" s="22"/>
      <c r="K62" s="37">
        <f t="shared" si="9"/>
        <v>0</v>
      </c>
    </row>
    <row r="63" spans="1:11" ht="24" customHeight="1" x14ac:dyDescent="0.2">
      <c r="A63" s="21" t="s">
        <v>1</v>
      </c>
      <c r="B63" s="21"/>
      <c r="C63" s="36" t="s">
        <v>31</v>
      </c>
      <c r="D63" s="36" t="s">
        <v>10</v>
      </c>
      <c r="E63" s="37">
        <v>15</v>
      </c>
      <c r="F63" s="60">
        <v>3</v>
      </c>
      <c r="G63" s="22">
        <f t="shared" si="7"/>
        <v>18</v>
      </c>
      <c r="H63" s="22"/>
      <c r="I63" s="37">
        <f t="shared" si="8"/>
        <v>0</v>
      </c>
      <c r="J63" s="22"/>
      <c r="K63" s="37">
        <f t="shared" si="9"/>
        <v>0</v>
      </c>
    </row>
    <row r="64" spans="1:11" ht="21.75" x14ac:dyDescent="0.2">
      <c r="A64" s="21" t="s">
        <v>1</v>
      </c>
      <c r="B64" s="21"/>
      <c r="C64" s="36" t="s">
        <v>378</v>
      </c>
      <c r="D64" s="36" t="s">
        <v>113</v>
      </c>
      <c r="E64" s="37">
        <v>1</v>
      </c>
      <c r="F64" s="60">
        <v>1</v>
      </c>
      <c r="G64" s="22">
        <f t="shared" si="7"/>
        <v>2</v>
      </c>
      <c r="H64" s="22"/>
      <c r="I64" s="37">
        <f t="shared" si="8"/>
        <v>0</v>
      </c>
      <c r="J64" s="22"/>
      <c r="K64" s="37">
        <f t="shared" si="9"/>
        <v>0</v>
      </c>
    </row>
    <row r="65" spans="1:11" ht="21.75" x14ac:dyDescent="0.2">
      <c r="A65" s="21" t="s">
        <v>1</v>
      </c>
      <c r="B65" s="21"/>
      <c r="C65" s="36" t="s">
        <v>379</v>
      </c>
      <c r="D65" s="36" t="s">
        <v>113</v>
      </c>
      <c r="E65" s="37">
        <v>1</v>
      </c>
      <c r="F65" s="60">
        <v>1</v>
      </c>
      <c r="G65" s="22">
        <f t="shared" si="7"/>
        <v>2</v>
      </c>
      <c r="H65" s="22"/>
      <c r="I65" s="37">
        <f t="shared" si="8"/>
        <v>0</v>
      </c>
      <c r="J65" s="22"/>
      <c r="K65" s="37">
        <f t="shared" si="9"/>
        <v>0</v>
      </c>
    </row>
    <row r="66" spans="1:11" ht="21.75" x14ac:dyDescent="0.2">
      <c r="A66" s="21" t="s">
        <v>1</v>
      </c>
      <c r="B66" s="21"/>
      <c r="C66" s="36" t="s">
        <v>32</v>
      </c>
      <c r="D66" s="36" t="s">
        <v>10</v>
      </c>
      <c r="E66" s="37">
        <v>250</v>
      </c>
      <c r="F66" s="60">
        <v>98</v>
      </c>
      <c r="G66" s="22">
        <f t="shared" si="7"/>
        <v>348</v>
      </c>
      <c r="H66" s="22"/>
      <c r="I66" s="37">
        <f t="shared" si="8"/>
        <v>0</v>
      </c>
      <c r="J66" s="22"/>
      <c r="K66" s="37">
        <f t="shared" si="9"/>
        <v>0</v>
      </c>
    </row>
    <row r="67" spans="1:11" ht="21.75" x14ac:dyDescent="0.2">
      <c r="A67" s="21" t="s">
        <v>1</v>
      </c>
      <c r="B67" s="21"/>
      <c r="C67" s="36" t="s">
        <v>33</v>
      </c>
      <c r="D67" s="36" t="s">
        <v>10</v>
      </c>
      <c r="E67" s="37">
        <v>150</v>
      </c>
      <c r="F67" s="60">
        <v>0</v>
      </c>
      <c r="G67" s="22">
        <f t="shared" si="7"/>
        <v>150</v>
      </c>
      <c r="H67" s="22"/>
      <c r="I67" s="37">
        <f t="shared" si="8"/>
        <v>0</v>
      </c>
      <c r="J67" s="22"/>
      <c r="K67" s="37">
        <f t="shared" si="9"/>
        <v>0</v>
      </c>
    </row>
    <row r="68" spans="1:11" ht="74.25" x14ac:dyDescent="0.2">
      <c r="A68" s="21" t="s">
        <v>1</v>
      </c>
      <c r="B68" s="21"/>
      <c r="C68" s="36" t="s">
        <v>345</v>
      </c>
      <c r="D68" s="36" t="s">
        <v>10</v>
      </c>
      <c r="E68" s="37">
        <v>195</v>
      </c>
      <c r="F68" s="60">
        <v>-8</v>
      </c>
      <c r="G68" s="22">
        <f t="shared" si="7"/>
        <v>187</v>
      </c>
      <c r="H68" s="22"/>
      <c r="I68" s="37">
        <f t="shared" si="8"/>
        <v>0</v>
      </c>
      <c r="J68" s="22"/>
      <c r="K68" s="37">
        <f t="shared" si="9"/>
        <v>0</v>
      </c>
    </row>
    <row r="69" spans="1:11" ht="74.25" x14ac:dyDescent="0.2">
      <c r="A69" s="21"/>
      <c r="B69" s="21"/>
      <c r="C69" s="36" t="s">
        <v>346</v>
      </c>
      <c r="D69" s="36" t="s">
        <v>10</v>
      </c>
      <c r="E69" s="37">
        <v>3</v>
      </c>
      <c r="F69" s="60">
        <v>98</v>
      </c>
      <c r="G69" s="22">
        <f t="shared" si="7"/>
        <v>101</v>
      </c>
      <c r="H69" s="22"/>
      <c r="I69" s="37">
        <f t="shared" si="8"/>
        <v>0</v>
      </c>
      <c r="J69" s="22"/>
      <c r="K69" s="37">
        <f t="shared" si="9"/>
        <v>0</v>
      </c>
    </row>
    <row r="70" spans="1:11" ht="34.5" customHeight="1" x14ac:dyDescent="0.2">
      <c r="A70" s="21"/>
      <c r="B70" s="21"/>
      <c r="C70" s="36" t="s">
        <v>399</v>
      </c>
      <c r="D70" s="36" t="s">
        <v>10</v>
      </c>
      <c r="E70" s="37">
        <v>5</v>
      </c>
      <c r="F70" s="60">
        <v>0</v>
      </c>
      <c r="G70" s="22">
        <f t="shared" si="7"/>
        <v>5</v>
      </c>
      <c r="H70" s="22"/>
      <c r="I70" s="37">
        <f t="shared" ref="I70" si="10">H70*F70</f>
        <v>0</v>
      </c>
      <c r="J70" s="22"/>
      <c r="K70" s="37">
        <f t="shared" ref="K70" si="11">J70*F70</f>
        <v>0</v>
      </c>
    </row>
    <row r="71" spans="1:11" ht="42.75" x14ac:dyDescent="0.2">
      <c r="A71" s="21"/>
      <c r="B71" s="21"/>
      <c r="C71" s="36" t="s">
        <v>398</v>
      </c>
      <c r="D71" s="36" t="s">
        <v>10</v>
      </c>
      <c r="E71" s="37">
        <v>6</v>
      </c>
      <c r="F71" s="60">
        <v>0</v>
      </c>
      <c r="G71" s="22">
        <f t="shared" si="7"/>
        <v>6</v>
      </c>
      <c r="H71" s="22"/>
      <c r="I71" s="37">
        <f t="shared" si="8"/>
        <v>0</v>
      </c>
      <c r="J71" s="22"/>
      <c r="K71" s="37">
        <f t="shared" si="9"/>
        <v>0</v>
      </c>
    </row>
    <row r="72" spans="1:11" ht="74.25" x14ac:dyDescent="0.2">
      <c r="A72" s="21"/>
      <c r="B72" s="21"/>
      <c r="C72" s="67" t="s">
        <v>428</v>
      </c>
      <c r="D72" s="67" t="s">
        <v>10</v>
      </c>
      <c r="E72" s="60">
        <v>0</v>
      </c>
      <c r="F72" s="60">
        <v>8</v>
      </c>
      <c r="G72" s="57">
        <f t="shared" ref="G72" si="12">E72+F72</f>
        <v>8</v>
      </c>
      <c r="H72" s="57"/>
      <c r="I72" s="60">
        <f t="shared" ref="I72" si="13">H72*F72</f>
        <v>0</v>
      </c>
      <c r="J72" s="57"/>
      <c r="K72" s="60">
        <f t="shared" ref="K72" si="14">J72*F72</f>
        <v>0</v>
      </c>
    </row>
    <row r="73" spans="1:11" ht="221.25" x14ac:dyDescent="0.2">
      <c r="A73" s="21"/>
      <c r="B73" s="21"/>
      <c r="C73" s="67" t="s">
        <v>431</v>
      </c>
      <c r="D73" s="67" t="s">
        <v>10</v>
      </c>
      <c r="E73" s="60">
        <v>0</v>
      </c>
      <c r="F73" s="60">
        <v>1</v>
      </c>
      <c r="G73" s="57">
        <f t="shared" ref="G73" si="15">E73+F73</f>
        <v>1</v>
      </c>
      <c r="H73" s="57"/>
      <c r="I73" s="60">
        <f t="shared" ref="I73" si="16">H73*F73</f>
        <v>0</v>
      </c>
      <c r="J73" s="57"/>
      <c r="K73" s="60">
        <f t="shared" ref="K73" si="17">J73*F73</f>
        <v>0</v>
      </c>
    </row>
    <row r="74" spans="1:11" ht="21.75" x14ac:dyDescent="0.2">
      <c r="A74" s="21" t="s">
        <v>1</v>
      </c>
      <c r="B74" s="21"/>
      <c r="C74" s="36" t="s">
        <v>380</v>
      </c>
      <c r="D74" s="36" t="s">
        <v>34</v>
      </c>
      <c r="E74" s="37">
        <v>25200</v>
      </c>
      <c r="F74" s="60">
        <v>6686</v>
      </c>
      <c r="G74" s="22">
        <f t="shared" si="7"/>
        <v>31886</v>
      </c>
      <c r="H74" s="22"/>
      <c r="I74" s="37">
        <f t="shared" si="8"/>
        <v>0</v>
      </c>
      <c r="J74" s="22"/>
      <c r="K74" s="37">
        <f t="shared" si="9"/>
        <v>0</v>
      </c>
    </row>
    <row r="75" spans="1:11" x14ac:dyDescent="0.2">
      <c r="A75" s="21" t="s">
        <v>1</v>
      </c>
      <c r="B75" s="21"/>
      <c r="C75" s="36" t="s">
        <v>273</v>
      </c>
      <c r="D75" s="36" t="s">
        <v>34</v>
      </c>
      <c r="E75" s="37">
        <v>20</v>
      </c>
      <c r="F75" s="60">
        <v>0</v>
      </c>
      <c r="G75" s="22">
        <f t="shared" si="7"/>
        <v>20</v>
      </c>
      <c r="H75" s="22"/>
      <c r="I75" s="37">
        <f t="shared" si="8"/>
        <v>0</v>
      </c>
      <c r="J75" s="22"/>
      <c r="K75" s="37">
        <f t="shared" si="9"/>
        <v>0</v>
      </c>
    </row>
    <row r="76" spans="1:11" x14ac:dyDescent="0.2">
      <c r="A76" s="21" t="s">
        <v>1</v>
      </c>
      <c r="B76" s="21"/>
      <c r="C76" s="21" t="s">
        <v>35</v>
      </c>
      <c r="D76" s="21" t="s">
        <v>1</v>
      </c>
      <c r="E76" s="22"/>
      <c r="F76" s="57"/>
      <c r="G76" s="22"/>
      <c r="H76" s="22"/>
      <c r="I76" s="22"/>
      <c r="J76" s="22"/>
      <c r="K76" s="22"/>
    </row>
    <row r="77" spans="1:11" ht="53.25" x14ac:dyDescent="0.2">
      <c r="A77" s="21" t="s">
        <v>1</v>
      </c>
      <c r="B77" s="21"/>
      <c r="C77" s="21" t="s">
        <v>397</v>
      </c>
      <c r="D77" s="21" t="s">
        <v>1</v>
      </c>
      <c r="E77" s="22"/>
      <c r="F77" s="57"/>
      <c r="G77" s="22"/>
      <c r="H77" s="22"/>
      <c r="I77" s="22"/>
      <c r="J77" s="22"/>
      <c r="K77" s="22"/>
    </row>
    <row r="78" spans="1:11" ht="23.25" x14ac:dyDescent="0.2">
      <c r="A78" s="19" t="s">
        <v>1</v>
      </c>
      <c r="B78" s="19"/>
      <c r="C78" s="19" t="s">
        <v>36</v>
      </c>
      <c r="D78" s="19" t="s">
        <v>1</v>
      </c>
      <c r="E78" s="20"/>
      <c r="F78" s="55"/>
      <c r="G78" s="20"/>
      <c r="H78" s="20"/>
      <c r="I78" s="20">
        <f>SUM(I49:I77)</f>
        <v>0</v>
      </c>
      <c r="J78" s="20"/>
      <c r="K78" s="20">
        <f>SUM(K49:K77)</f>
        <v>0</v>
      </c>
    </row>
    <row r="79" spans="1:11" x14ac:dyDescent="0.2">
      <c r="A79" s="21" t="s">
        <v>1</v>
      </c>
      <c r="B79" s="21"/>
      <c r="C79" s="21" t="s">
        <v>1</v>
      </c>
      <c r="D79" s="21" t="s">
        <v>1</v>
      </c>
      <c r="E79" s="22"/>
      <c r="F79" s="57"/>
      <c r="G79" s="22"/>
      <c r="H79" s="22"/>
      <c r="I79" s="22"/>
      <c r="J79" s="22"/>
      <c r="K79" s="22"/>
    </row>
    <row r="80" spans="1:11" ht="23.25" x14ac:dyDescent="0.2">
      <c r="A80" s="19" t="s">
        <v>1</v>
      </c>
      <c r="B80" s="19"/>
      <c r="C80" s="19" t="s">
        <v>37</v>
      </c>
      <c r="D80" s="19" t="s">
        <v>1</v>
      </c>
      <c r="E80" s="20"/>
      <c r="F80" s="55"/>
      <c r="G80" s="20"/>
      <c r="H80" s="20"/>
      <c r="I80" s="20"/>
      <c r="J80" s="20"/>
      <c r="K80" s="20"/>
    </row>
    <row r="81" spans="1:11" ht="243.75" customHeight="1" x14ac:dyDescent="0.2">
      <c r="A81" s="21" t="s">
        <v>1</v>
      </c>
      <c r="B81" s="21"/>
      <c r="C81" s="25" t="s">
        <v>38</v>
      </c>
      <c r="D81" s="21" t="s">
        <v>10</v>
      </c>
      <c r="E81" s="22">
        <v>1</v>
      </c>
      <c r="F81" s="57">
        <v>-1</v>
      </c>
      <c r="G81" s="22">
        <f t="shared" ref="G81:G86" si="18">E81+F81</f>
        <v>0</v>
      </c>
      <c r="H81" s="22"/>
      <c r="I81" s="37">
        <f t="shared" ref="I81:I88" si="19">H81*F81</f>
        <v>0</v>
      </c>
      <c r="J81" s="22"/>
      <c r="K81" s="37">
        <f t="shared" ref="K81:K88" si="20">J81*F81</f>
        <v>0</v>
      </c>
    </row>
    <row r="82" spans="1:11" ht="232.5" customHeight="1" x14ac:dyDescent="0.2">
      <c r="A82" s="21" t="s">
        <v>1</v>
      </c>
      <c r="B82" s="21"/>
      <c r="C82" s="25" t="s">
        <v>39</v>
      </c>
      <c r="D82" s="21" t="s">
        <v>10</v>
      </c>
      <c r="E82" s="22">
        <v>2</v>
      </c>
      <c r="F82" s="57">
        <v>-2</v>
      </c>
      <c r="G82" s="22">
        <f t="shared" si="18"/>
        <v>0</v>
      </c>
      <c r="H82" s="22"/>
      <c r="I82" s="37">
        <f t="shared" si="19"/>
        <v>0</v>
      </c>
      <c r="J82" s="22"/>
      <c r="K82" s="37">
        <f t="shared" si="20"/>
        <v>0</v>
      </c>
    </row>
    <row r="83" spans="1:11" ht="210.75" x14ac:dyDescent="0.2">
      <c r="A83" s="21" t="s">
        <v>1</v>
      </c>
      <c r="B83" s="21"/>
      <c r="C83" s="25" t="s">
        <v>40</v>
      </c>
      <c r="D83" s="21" t="s">
        <v>10</v>
      </c>
      <c r="E83" s="22">
        <v>1</v>
      </c>
      <c r="F83" s="57">
        <v>-1</v>
      </c>
      <c r="G83" s="22">
        <f t="shared" si="18"/>
        <v>0</v>
      </c>
      <c r="H83" s="22"/>
      <c r="I83" s="37">
        <f t="shared" si="19"/>
        <v>0</v>
      </c>
      <c r="J83" s="22"/>
      <c r="K83" s="37">
        <f t="shared" si="20"/>
        <v>0</v>
      </c>
    </row>
    <row r="84" spans="1:11" ht="263.25" x14ac:dyDescent="0.2">
      <c r="A84" s="21" t="s">
        <v>1</v>
      </c>
      <c r="B84" s="21"/>
      <c r="C84" s="25" t="s">
        <v>41</v>
      </c>
      <c r="D84" s="21" t="s">
        <v>10</v>
      </c>
      <c r="E84" s="22">
        <v>4</v>
      </c>
      <c r="F84" s="57">
        <v>-4</v>
      </c>
      <c r="G84" s="22">
        <f t="shared" si="18"/>
        <v>0</v>
      </c>
      <c r="H84" s="22"/>
      <c r="I84" s="37">
        <f t="shared" si="19"/>
        <v>0</v>
      </c>
      <c r="J84" s="22"/>
      <c r="K84" s="37">
        <f t="shared" si="20"/>
        <v>0</v>
      </c>
    </row>
    <row r="85" spans="1:11" ht="263.25" x14ac:dyDescent="0.2">
      <c r="A85" s="21" t="s">
        <v>1</v>
      </c>
      <c r="B85" s="21"/>
      <c r="C85" s="25" t="s">
        <v>42</v>
      </c>
      <c r="D85" s="21" t="s">
        <v>10</v>
      </c>
      <c r="E85" s="22">
        <v>1</v>
      </c>
      <c r="F85" s="57">
        <v>-1</v>
      </c>
      <c r="G85" s="22">
        <f t="shared" si="18"/>
        <v>0</v>
      </c>
      <c r="H85" s="22"/>
      <c r="I85" s="37">
        <f t="shared" si="19"/>
        <v>0</v>
      </c>
      <c r="J85" s="22"/>
      <c r="K85" s="37">
        <f t="shared" si="20"/>
        <v>0</v>
      </c>
    </row>
    <row r="86" spans="1:11" ht="84.75" x14ac:dyDescent="0.2">
      <c r="A86" s="21" t="s">
        <v>1</v>
      </c>
      <c r="B86" s="21"/>
      <c r="C86" s="21" t="s">
        <v>43</v>
      </c>
      <c r="D86" s="21" t="s">
        <v>10</v>
      </c>
      <c r="E86" s="22">
        <v>1</v>
      </c>
      <c r="F86" s="57">
        <v>-1</v>
      </c>
      <c r="G86" s="22">
        <f t="shared" si="18"/>
        <v>0</v>
      </c>
      <c r="H86" s="22"/>
      <c r="I86" s="37">
        <f t="shared" si="19"/>
        <v>0</v>
      </c>
      <c r="J86" s="22"/>
      <c r="K86" s="37">
        <f t="shared" si="20"/>
        <v>0</v>
      </c>
    </row>
    <row r="87" spans="1:11" ht="84.75" x14ac:dyDescent="0.2">
      <c r="A87" s="21"/>
      <c r="B87" s="21"/>
      <c r="C87" s="21" t="s">
        <v>423</v>
      </c>
      <c r="D87" s="21"/>
      <c r="E87" s="22"/>
      <c r="F87" s="57"/>
      <c r="G87" s="22"/>
      <c r="H87" s="22"/>
      <c r="I87" s="37"/>
      <c r="J87" s="22"/>
      <c r="K87" s="37"/>
    </row>
    <row r="88" spans="1:11" x14ac:dyDescent="0.2">
      <c r="A88" s="21" t="s">
        <v>1</v>
      </c>
      <c r="B88" s="21"/>
      <c r="C88" s="21" t="s">
        <v>1</v>
      </c>
      <c r="D88" s="21" t="s">
        <v>10</v>
      </c>
      <c r="E88" s="22">
        <v>1</v>
      </c>
      <c r="F88" s="57">
        <v>-1</v>
      </c>
      <c r="G88" s="22">
        <f>E88+F88</f>
        <v>0</v>
      </c>
      <c r="H88" s="22"/>
      <c r="I88" s="37">
        <f t="shared" si="19"/>
        <v>0</v>
      </c>
      <c r="J88" s="22"/>
      <c r="K88" s="37">
        <f t="shared" si="20"/>
        <v>0</v>
      </c>
    </row>
    <row r="89" spans="1:11" x14ac:dyDescent="0.2">
      <c r="A89" s="21" t="s">
        <v>1</v>
      </c>
      <c r="B89" s="21"/>
      <c r="C89" s="21" t="s">
        <v>35</v>
      </c>
      <c r="D89" s="21" t="s">
        <v>1</v>
      </c>
      <c r="E89" s="22"/>
      <c r="F89" s="57"/>
      <c r="G89" s="22"/>
      <c r="H89" s="22"/>
      <c r="I89" s="22"/>
      <c r="J89" s="22"/>
      <c r="K89" s="22"/>
    </row>
    <row r="90" spans="1:11" ht="32.25" x14ac:dyDescent="0.2">
      <c r="A90" s="21" t="s">
        <v>1</v>
      </c>
      <c r="B90" s="21"/>
      <c r="C90" s="21" t="s">
        <v>44</v>
      </c>
      <c r="D90" s="21" t="s">
        <v>1</v>
      </c>
      <c r="E90" s="22"/>
      <c r="F90" s="57"/>
      <c r="G90" s="22"/>
      <c r="H90" s="22"/>
      <c r="I90" s="22"/>
      <c r="J90" s="22"/>
      <c r="K90" s="22"/>
    </row>
    <row r="91" spans="1:11" ht="23.25" x14ac:dyDescent="0.2">
      <c r="A91" s="19" t="s">
        <v>1</v>
      </c>
      <c r="B91" s="19"/>
      <c r="C91" s="19" t="s">
        <v>45</v>
      </c>
      <c r="D91" s="19" t="s">
        <v>1</v>
      </c>
      <c r="E91" s="20"/>
      <c r="F91" s="55"/>
      <c r="G91" s="20"/>
      <c r="H91" s="20"/>
      <c r="I91" s="20">
        <f>SUM(I81:I90)</f>
        <v>0</v>
      </c>
      <c r="J91" s="20"/>
      <c r="K91" s="20">
        <f>SUM(K81:K90)</f>
        <v>0</v>
      </c>
    </row>
    <row r="92" spans="1:11" x14ac:dyDescent="0.2">
      <c r="A92" s="21" t="s">
        <v>1</v>
      </c>
      <c r="B92" s="21"/>
      <c r="C92" s="21" t="s">
        <v>1</v>
      </c>
      <c r="D92" s="21" t="s">
        <v>1</v>
      </c>
      <c r="E92" s="22"/>
      <c r="F92" s="57"/>
      <c r="G92" s="22"/>
      <c r="H92" s="22"/>
      <c r="I92" s="22"/>
      <c r="J92" s="22"/>
      <c r="K92" s="22"/>
    </row>
    <row r="93" spans="1:11" x14ac:dyDescent="0.2">
      <c r="A93" s="19" t="s">
        <v>1</v>
      </c>
      <c r="B93" s="19"/>
      <c r="C93" s="19" t="s">
        <v>46</v>
      </c>
      <c r="D93" s="19" t="s">
        <v>1</v>
      </c>
      <c r="E93" s="20"/>
      <c r="F93" s="55"/>
      <c r="G93" s="20"/>
      <c r="H93" s="20"/>
      <c r="I93" s="20"/>
      <c r="J93" s="20"/>
      <c r="K93" s="20"/>
    </row>
    <row r="94" spans="1:11" ht="21.75" x14ac:dyDescent="0.2">
      <c r="A94" s="21" t="s">
        <v>1</v>
      </c>
      <c r="B94" s="40" t="s">
        <v>260</v>
      </c>
      <c r="C94" s="35" t="s">
        <v>261</v>
      </c>
      <c r="D94" s="35" t="s">
        <v>10</v>
      </c>
      <c r="E94" s="41">
        <v>1</v>
      </c>
      <c r="F94" s="60">
        <v>0</v>
      </c>
      <c r="G94" s="22">
        <f t="shared" ref="G94:G98" si="21">E94+F94</f>
        <v>1</v>
      </c>
      <c r="H94" s="41"/>
      <c r="I94" s="37">
        <f>H94*F94</f>
        <v>0</v>
      </c>
      <c r="J94" s="41"/>
      <c r="K94" s="37">
        <f>J94*F94</f>
        <v>0</v>
      </c>
    </row>
    <row r="95" spans="1:11" ht="53.25" x14ac:dyDescent="0.2">
      <c r="A95" s="21" t="s">
        <v>1</v>
      </c>
      <c r="B95" s="40"/>
      <c r="C95" s="35" t="s">
        <v>47</v>
      </c>
      <c r="D95" s="35" t="s">
        <v>10</v>
      </c>
      <c r="E95" s="41">
        <v>1</v>
      </c>
      <c r="F95" s="60">
        <v>0</v>
      </c>
      <c r="G95" s="22">
        <f t="shared" si="21"/>
        <v>1</v>
      </c>
      <c r="H95" s="41"/>
      <c r="I95" s="37">
        <f>H95*F95</f>
        <v>0</v>
      </c>
      <c r="J95" s="41"/>
      <c r="K95" s="37">
        <f>J95*F95</f>
        <v>0</v>
      </c>
    </row>
    <row r="96" spans="1:11" ht="64.5" customHeight="1" x14ac:dyDescent="0.2">
      <c r="A96" s="21" t="s">
        <v>1</v>
      </c>
      <c r="B96" s="40" t="s">
        <v>257</v>
      </c>
      <c r="C96" s="35" t="s">
        <v>259</v>
      </c>
      <c r="D96" s="35" t="s">
        <v>10</v>
      </c>
      <c r="E96" s="37">
        <v>44</v>
      </c>
      <c r="F96" s="60">
        <v>0</v>
      </c>
      <c r="G96" s="22">
        <f t="shared" si="21"/>
        <v>44</v>
      </c>
      <c r="H96" s="41"/>
      <c r="I96" s="37">
        <f>H96*F96</f>
        <v>0</v>
      </c>
      <c r="J96" s="41"/>
      <c r="K96" s="37">
        <f>J96*F96</f>
        <v>0</v>
      </c>
    </row>
    <row r="97" spans="1:12" ht="75.75" customHeight="1" x14ac:dyDescent="0.2">
      <c r="A97" s="21" t="s">
        <v>1</v>
      </c>
      <c r="B97" s="40" t="s">
        <v>258</v>
      </c>
      <c r="C97" s="35" t="s">
        <v>262</v>
      </c>
      <c r="D97" s="35" t="s">
        <v>10</v>
      </c>
      <c r="E97" s="37">
        <v>12</v>
      </c>
      <c r="F97" s="60">
        <v>0</v>
      </c>
      <c r="G97" s="22">
        <f t="shared" si="21"/>
        <v>12</v>
      </c>
      <c r="H97" s="41"/>
      <c r="I97" s="37">
        <f>H97*F97</f>
        <v>0</v>
      </c>
      <c r="J97" s="41"/>
      <c r="K97" s="37">
        <f>J97*F97</f>
        <v>0</v>
      </c>
    </row>
    <row r="98" spans="1:12" ht="32.25" x14ac:dyDescent="0.2">
      <c r="A98" s="21" t="s">
        <v>1</v>
      </c>
      <c r="B98" s="21"/>
      <c r="C98" s="21" t="s">
        <v>381</v>
      </c>
      <c r="D98" s="21" t="s">
        <v>10</v>
      </c>
      <c r="E98" s="22">
        <v>12</v>
      </c>
      <c r="F98" s="57">
        <v>0</v>
      </c>
      <c r="G98" s="22">
        <f t="shared" si="21"/>
        <v>12</v>
      </c>
      <c r="H98" s="22"/>
      <c r="I98" s="37">
        <f>H98*F98</f>
        <v>0</v>
      </c>
      <c r="J98" s="22"/>
      <c r="K98" s="37">
        <f>J98*F98</f>
        <v>0</v>
      </c>
    </row>
    <row r="99" spans="1:12" x14ac:dyDescent="0.2">
      <c r="A99" s="19" t="s">
        <v>1</v>
      </c>
      <c r="B99" s="19"/>
      <c r="C99" s="19" t="s">
        <v>48</v>
      </c>
      <c r="D99" s="19" t="s">
        <v>1</v>
      </c>
      <c r="E99" s="20"/>
      <c r="F99" s="55"/>
      <c r="G99" s="20"/>
      <c r="H99" s="20"/>
      <c r="I99" s="20">
        <f>SUM(I94:I98)</f>
        <v>0</v>
      </c>
      <c r="J99" s="20"/>
      <c r="K99" s="20">
        <f>SUM(K94:K98)</f>
        <v>0</v>
      </c>
    </row>
    <row r="100" spans="1:12" x14ac:dyDescent="0.2">
      <c r="A100" s="21" t="s">
        <v>1</v>
      </c>
      <c r="B100" s="21"/>
      <c r="C100" s="21" t="s">
        <v>1</v>
      </c>
      <c r="D100" s="21" t="s">
        <v>1</v>
      </c>
      <c r="E100" s="22"/>
      <c r="F100" s="57"/>
      <c r="G100" s="22"/>
      <c r="H100" s="22"/>
      <c r="I100" s="22"/>
      <c r="J100" s="22"/>
      <c r="K100" s="22"/>
    </row>
    <row r="101" spans="1:12" x14ac:dyDescent="0.2">
      <c r="A101" s="19" t="s">
        <v>1</v>
      </c>
      <c r="B101" s="19"/>
      <c r="C101" s="19" t="s">
        <v>392</v>
      </c>
      <c r="D101" s="19" t="s">
        <v>1</v>
      </c>
      <c r="E101" s="20"/>
      <c r="F101" s="55"/>
      <c r="G101" s="20"/>
      <c r="H101" s="20"/>
      <c r="I101" s="20"/>
      <c r="J101" s="20"/>
      <c r="K101" s="20"/>
    </row>
    <row r="102" spans="1:12" ht="32.25" x14ac:dyDescent="0.2">
      <c r="A102" s="21" t="s">
        <v>1</v>
      </c>
      <c r="B102" s="21"/>
      <c r="C102" s="36" t="s">
        <v>49</v>
      </c>
      <c r="D102" s="36" t="s">
        <v>113</v>
      </c>
      <c r="E102" s="37">
        <v>1</v>
      </c>
      <c r="F102" s="60">
        <v>0</v>
      </c>
      <c r="G102" s="22">
        <f t="shared" ref="G102:G118" si="22">E102+F102</f>
        <v>1</v>
      </c>
      <c r="H102" s="37"/>
      <c r="I102" s="37">
        <f t="shared" ref="I102:I118" si="23">H102*F102</f>
        <v>0</v>
      </c>
      <c r="J102" s="37"/>
      <c r="K102" s="37">
        <f t="shared" ref="K102:K118" si="24">J102*F102</f>
        <v>0</v>
      </c>
      <c r="L102" s="31"/>
    </row>
    <row r="103" spans="1:12" ht="32.25" x14ac:dyDescent="0.2">
      <c r="A103" s="21" t="s">
        <v>1</v>
      </c>
      <c r="B103" s="21"/>
      <c r="C103" s="36" t="s">
        <v>50</v>
      </c>
      <c r="D103" s="36" t="s">
        <v>10</v>
      </c>
      <c r="E103" s="37">
        <v>1</v>
      </c>
      <c r="F103" s="60">
        <v>0</v>
      </c>
      <c r="G103" s="22">
        <f t="shared" si="22"/>
        <v>1</v>
      </c>
      <c r="H103" s="37"/>
      <c r="I103" s="37">
        <f t="shared" si="23"/>
        <v>0</v>
      </c>
      <c r="J103" s="37"/>
      <c r="K103" s="37">
        <f t="shared" si="24"/>
        <v>0</v>
      </c>
    </row>
    <row r="104" spans="1:12" ht="53.25" x14ac:dyDescent="0.2">
      <c r="A104" s="21" t="s">
        <v>1</v>
      </c>
      <c r="B104" s="21"/>
      <c r="C104" s="36" t="s">
        <v>51</v>
      </c>
      <c r="D104" s="36" t="s">
        <v>10</v>
      </c>
      <c r="E104" s="37">
        <v>1</v>
      </c>
      <c r="F104" s="60">
        <v>0</v>
      </c>
      <c r="G104" s="22">
        <f t="shared" si="22"/>
        <v>1</v>
      </c>
      <c r="H104" s="37"/>
      <c r="I104" s="37">
        <f t="shared" si="23"/>
        <v>0</v>
      </c>
      <c r="J104" s="37"/>
      <c r="K104" s="37">
        <f t="shared" si="24"/>
        <v>0</v>
      </c>
    </row>
    <row r="105" spans="1:12" ht="42.75" x14ac:dyDescent="0.2">
      <c r="A105" s="21" t="s">
        <v>1</v>
      </c>
      <c r="B105" s="21"/>
      <c r="C105" s="36" t="s">
        <v>52</v>
      </c>
      <c r="D105" s="36" t="s">
        <v>10</v>
      </c>
      <c r="E105" s="37">
        <v>1</v>
      </c>
      <c r="F105" s="60">
        <v>0</v>
      </c>
      <c r="G105" s="22">
        <f t="shared" si="22"/>
        <v>1</v>
      </c>
      <c r="H105" s="37"/>
      <c r="I105" s="37">
        <f t="shared" si="23"/>
        <v>0</v>
      </c>
      <c r="J105" s="37"/>
      <c r="K105" s="37">
        <f t="shared" si="24"/>
        <v>0</v>
      </c>
    </row>
    <row r="106" spans="1:12" ht="63.75" x14ac:dyDescent="0.2">
      <c r="A106" s="21" t="s">
        <v>1</v>
      </c>
      <c r="B106" s="21"/>
      <c r="C106" s="36" t="s">
        <v>53</v>
      </c>
      <c r="D106" s="36" t="s">
        <v>10</v>
      </c>
      <c r="E106" s="37">
        <v>1</v>
      </c>
      <c r="F106" s="60">
        <v>0</v>
      </c>
      <c r="G106" s="22">
        <f t="shared" si="22"/>
        <v>1</v>
      </c>
      <c r="H106" s="37"/>
      <c r="I106" s="37">
        <f t="shared" si="23"/>
        <v>0</v>
      </c>
      <c r="J106" s="37"/>
      <c r="K106" s="37">
        <f t="shared" si="24"/>
        <v>0</v>
      </c>
    </row>
    <row r="107" spans="1:12" ht="32.25" x14ac:dyDescent="0.2">
      <c r="A107" s="21" t="s">
        <v>1</v>
      </c>
      <c r="B107" s="21"/>
      <c r="C107" s="36" t="s">
        <v>54</v>
      </c>
      <c r="D107" s="36" t="s">
        <v>10</v>
      </c>
      <c r="E107" s="37">
        <v>5</v>
      </c>
      <c r="F107" s="60">
        <v>0</v>
      </c>
      <c r="G107" s="22">
        <f t="shared" si="22"/>
        <v>5</v>
      </c>
      <c r="H107" s="37"/>
      <c r="I107" s="37">
        <f t="shared" si="23"/>
        <v>0</v>
      </c>
      <c r="J107" s="37"/>
      <c r="K107" s="37">
        <f t="shared" si="24"/>
        <v>0</v>
      </c>
    </row>
    <row r="108" spans="1:12" ht="21.75" x14ac:dyDescent="0.2">
      <c r="A108" s="21"/>
      <c r="B108" s="21"/>
      <c r="C108" s="36" t="s">
        <v>244</v>
      </c>
      <c r="D108" s="36" t="s">
        <v>10</v>
      </c>
      <c r="E108" s="37">
        <v>1</v>
      </c>
      <c r="F108" s="60">
        <v>0</v>
      </c>
      <c r="G108" s="22">
        <f t="shared" si="22"/>
        <v>1</v>
      </c>
      <c r="H108" s="37"/>
      <c r="I108" s="37">
        <f t="shared" si="23"/>
        <v>0</v>
      </c>
      <c r="J108" s="37"/>
      <c r="K108" s="37">
        <f t="shared" si="24"/>
        <v>0</v>
      </c>
    </row>
    <row r="109" spans="1:12" ht="21.75" x14ac:dyDescent="0.2">
      <c r="A109" s="21" t="s">
        <v>1</v>
      </c>
      <c r="B109" s="21"/>
      <c r="C109" s="36" t="s">
        <v>55</v>
      </c>
      <c r="D109" s="36" t="s">
        <v>10</v>
      </c>
      <c r="E109" s="37">
        <v>3</v>
      </c>
      <c r="F109" s="60">
        <v>0</v>
      </c>
      <c r="G109" s="22">
        <f t="shared" si="22"/>
        <v>3</v>
      </c>
      <c r="H109" s="37"/>
      <c r="I109" s="37">
        <f t="shared" si="23"/>
        <v>0</v>
      </c>
      <c r="J109" s="37"/>
      <c r="K109" s="37">
        <f t="shared" si="24"/>
        <v>0</v>
      </c>
    </row>
    <row r="110" spans="1:12" ht="21.75" x14ac:dyDescent="0.2">
      <c r="A110" s="21" t="s">
        <v>1</v>
      </c>
      <c r="B110" s="21"/>
      <c r="C110" s="36" t="s">
        <v>56</v>
      </c>
      <c r="D110" s="36" t="s">
        <v>10</v>
      </c>
      <c r="E110" s="37">
        <v>1</v>
      </c>
      <c r="F110" s="60">
        <v>0</v>
      </c>
      <c r="G110" s="22">
        <f t="shared" si="22"/>
        <v>1</v>
      </c>
      <c r="H110" s="37"/>
      <c r="I110" s="37">
        <f t="shared" si="23"/>
        <v>0</v>
      </c>
      <c r="J110" s="37"/>
      <c r="K110" s="37">
        <f t="shared" si="24"/>
        <v>0</v>
      </c>
    </row>
    <row r="111" spans="1:12" ht="21.75" x14ac:dyDescent="0.2">
      <c r="A111" s="21" t="s">
        <v>1</v>
      </c>
      <c r="B111" s="21"/>
      <c r="C111" s="36" t="s">
        <v>57</v>
      </c>
      <c r="D111" s="36" t="s">
        <v>10</v>
      </c>
      <c r="E111" s="37">
        <v>1</v>
      </c>
      <c r="F111" s="60">
        <v>0</v>
      </c>
      <c r="G111" s="22">
        <f t="shared" si="22"/>
        <v>1</v>
      </c>
      <c r="H111" s="37"/>
      <c r="I111" s="37">
        <f t="shared" si="23"/>
        <v>0</v>
      </c>
      <c r="J111" s="37"/>
      <c r="K111" s="37">
        <f t="shared" si="24"/>
        <v>0</v>
      </c>
    </row>
    <row r="112" spans="1:12" ht="21.75" x14ac:dyDescent="0.2">
      <c r="A112" s="21" t="s">
        <v>1</v>
      </c>
      <c r="B112" s="21"/>
      <c r="C112" s="36" t="s">
        <v>238</v>
      </c>
      <c r="D112" s="36" t="s">
        <v>10</v>
      </c>
      <c r="E112" s="37">
        <v>5</v>
      </c>
      <c r="F112" s="60">
        <v>0</v>
      </c>
      <c r="G112" s="22">
        <f t="shared" si="22"/>
        <v>5</v>
      </c>
      <c r="H112" s="37"/>
      <c r="I112" s="37">
        <f t="shared" si="23"/>
        <v>0</v>
      </c>
      <c r="J112" s="37"/>
      <c r="K112" s="37">
        <f t="shared" si="24"/>
        <v>0</v>
      </c>
    </row>
    <row r="113" spans="1:11" ht="42.75" x14ac:dyDescent="0.2">
      <c r="A113" s="21"/>
      <c r="B113" s="21"/>
      <c r="C113" s="36" t="s">
        <v>274</v>
      </c>
      <c r="D113" s="36" t="s">
        <v>10</v>
      </c>
      <c r="E113" s="37">
        <v>2</v>
      </c>
      <c r="F113" s="60">
        <v>0</v>
      </c>
      <c r="G113" s="22">
        <f t="shared" si="22"/>
        <v>2</v>
      </c>
      <c r="H113" s="37"/>
      <c r="I113" s="37">
        <f t="shared" si="23"/>
        <v>0</v>
      </c>
      <c r="J113" s="37"/>
      <c r="K113" s="37">
        <f t="shared" si="24"/>
        <v>0</v>
      </c>
    </row>
    <row r="114" spans="1:11" ht="21.75" x14ac:dyDescent="0.2">
      <c r="A114" s="21"/>
      <c r="B114" s="21"/>
      <c r="C114" s="36" t="s">
        <v>245</v>
      </c>
      <c r="D114" s="36" t="s">
        <v>10</v>
      </c>
      <c r="E114" s="37">
        <v>1</v>
      </c>
      <c r="F114" s="60">
        <v>0</v>
      </c>
      <c r="G114" s="22">
        <f t="shared" si="22"/>
        <v>1</v>
      </c>
      <c r="H114" s="37"/>
      <c r="I114" s="37">
        <f t="shared" si="23"/>
        <v>0</v>
      </c>
      <c r="J114" s="37"/>
      <c r="K114" s="37">
        <f t="shared" si="24"/>
        <v>0</v>
      </c>
    </row>
    <row r="115" spans="1:11" ht="32.25" x14ac:dyDescent="0.2">
      <c r="A115" s="21" t="s">
        <v>1</v>
      </c>
      <c r="B115" s="21"/>
      <c r="C115" s="36" t="s">
        <v>276</v>
      </c>
      <c r="D115" s="36" t="s">
        <v>10</v>
      </c>
      <c r="E115" s="37">
        <v>6</v>
      </c>
      <c r="F115" s="60">
        <v>0</v>
      </c>
      <c r="G115" s="22">
        <f t="shared" si="22"/>
        <v>6</v>
      </c>
      <c r="H115" s="37"/>
      <c r="I115" s="37">
        <f t="shared" si="23"/>
        <v>0</v>
      </c>
      <c r="J115" s="37"/>
      <c r="K115" s="37">
        <f t="shared" si="24"/>
        <v>0</v>
      </c>
    </row>
    <row r="116" spans="1:11" ht="21.75" x14ac:dyDescent="0.2">
      <c r="A116" s="21"/>
      <c r="B116" s="21"/>
      <c r="C116" s="36" t="s">
        <v>275</v>
      </c>
      <c r="D116" s="36" t="s">
        <v>10</v>
      </c>
      <c r="E116" s="37">
        <v>5</v>
      </c>
      <c r="F116" s="60">
        <v>0</v>
      </c>
      <c r="G116" s="22">
        <f t="shared" si="22"/>
        <v>5</v>
      </c>
      <c r="H116" s="37"/>
      <c r="I116" s="37">
        <f t="shared" si="23"/>
        <v>0</v>
      </c>
      <c r="J116" s="37"/>
      <c r="K116" s="37">
        <f t="shared" si="24"/>
        <v>0</v>
      </c>
    </row>
    <row r="117" spans="1:11" ht="63.75" x14ac:dyDescent="0.2">
      <c r="A117" s="21" t="s">
        <v>1</v>
      </c>
      <c r="B117" s="21"/>
      <c r="C117" s="36" t="s">
        <v>301</v>
      </c>
      <c r="D117" s="36" t="s">
        <v>10</v>
      </c>
      <c r="E117" s="37">
        <v>60</v>
      </c>
      <c r="F117" s="60">
        <v>-6</v>
      </c>
      <c r="G117" s="22">
        <f t="shared" si="22"/>
        <v>54</v>
      </c>
      <c r="H117" s="37"/>
      <c r="I117" s="37">
        <f t="shared" si="23"/>
        <v>0</v>
      </c>
      <c r="J117" s="37"/>
      <c r="K117" s="37">
        <f t="shared" si="24"/>
        <v>0</v>
      </c>
    </row>
    <row r="118" spans="1:11" ht="63.75" x14ac:dyDescent="0.2">
      <c r="A118" s="21"/>
      <c r="B118" s="21"/>
      <c r="C118" s="36" t="s">
        <v>300</v>
      </c>
      <c r="D118" s="36" t="s">
        <v>10</v>
      </c>
      <c r="E118" s="37">
        <v>47</v>
      </c>
      <c r="F118" s="60">
        <v>0</v>
      </c>
      <c r="G118" s="22">
        <f t="shared" si="22"/>
        <v>47</v>
      </c>
      <c r="H118" s="37"/>
      <c r="I118" s="37">
        <f t="shared" si="23"/>
        <v>0</v>
      </c>
      <c r="J118" s="37"/>
      <c r="K118" s="37">
        <f t="shared" si="24"/>
        <v>0</v>
      </c>
    </row>
    <row r="119" spans="1:11" x14ac:dyDescent="0.2">
      <c r="A119" s="19" t="s">
        <v>1</v>
      </c>
      <c r="B119" s="19"/>
      <c r="C119" s="19" t="s">
        <v>393</v>
      </c>
      <c r="D119" s="19" t="s">
        <v>1</v>
      </c>
      <c r="E119" s="20"/>
      <c r="F119" s="55"/>
      <c r="G119" s="20"/>
      <c r="H119" s="20"/>
      <c r="I119" s="20">
        <f>SUM(I102:I118)</f>
        <v>0</v>
      </c>
      <c r="J119" s="20"/>
      <c r="K119" s="20">
        <f>SUM(K102:K118)</f>
        <v>0</v>
      </c>
    </row>
    <row r="120" spans="1:11" x14ac:dyDescent="0.2">
      <c r="A120" s="21" t="s">
        <v>1</v>
      </c>
      <c r="B120" s="21"/>
      <c r="C120" s="21" t="s">
        <v>1</v>
      </c>
      <c r="D120" s="21" t="s">
        <v>1</v>
      </c>
      <c r="E120" s="22"/>
      <c r="F120" s="57"/>
      <c r="G120" s="22"/>
      <c r="H120" s="22"/>
      <c r="I120" s="22"/>
      <c r="J120" s="22"/>
      <c r="K120" s="22"/>
    </row>
    <row r="121" spans="1:11" ht="23.25" x14ac:dyDescent="0.2">
      <c r="A121" s="19" t="s">
        <v>1</v>
      </c>
      <c r="B121" s="19"/>
      <c r="C121" s="19" t="s">
        <v>58</v>
      </c>
      <c r="D121" s="19" t="s">
        <v>1</v>
      </c>
      <c r="E121" s="20"/>
      <c r="F121" s="55"/>
      <c r="G121" s="20"/>
      <c r="H121" s="20"/>
      <c r="I121" s="20"/>
      <c r="J121" s="20"/>
      <c r="K121" s="20"/>
    </row>
    <row r="122" spans="1:11" ht="74.25" x14ac:dyDescent="0.2">
      <c r="A122" s="21" t="s">
        <v>1</v>
      </c>
      <c r="B122" s="35" t="s">
        <v>278</v>
      </c>
      <c r="C122" s="35" t="s">
        <v>277</v>
      </c>
      <c r="D122" s="35" t="s">
        <v>10</v>
      </c>
      <c r="E122" s="41">
        <v>3</v>
      </c>
      <c r="F122" s="60">
        <v>1</v>
      </c>
      <c r="G122" s="22">
        <f t="shared" ref="G122:G131" si="25">E122+F122</f>
        <v>4</v>
      </c>
      <c r="H122" s="41"/>
      <c r="I122" s="37">
        <f t="shared" ref="I122:I131" si="26">H122*F122</f>
        <v>0</v>
      </c>
      <c r="J122" s="41"/>
      <c r="K122" s="37">
        <f t="shared" ref="K122:K131" si="27">J122*F122</f>
        <v>0</v>
      </c>
    </row>
    <row r="123" spans="1:11" ht="21.75" x14ac:dyDescent="0.2">
      <c r="A123" s="21" t="s">
        <v>1</v>
      </c>
      <c r="B123" s="35" t="s">
        <v>225</v>
      </c>
      <c r="C123" s="35" t="s">
        <v>263</v>
      </c>
      <c r="D123" s="35" t="s">
        <v>10</v>
      </c>
      <c r="E123" s="41">
        <v>1</v>
      </c>
      <c r="F123" s="60">
        <v>0</v>
      </c>
      <c r="G123" s="22">
        <f t="shared" si="25"/>
        <v>1</v>
      </c>
      <c r="H123" s="41"/>
      <c r="I123" s="37">
        <f t="shared" si="26"/>
        <v>0</v>
      </c>
      <c r="J123" s="41"/>
      <c r="K123" s="37">
        <f t="shared" si="27"/>
        <v>0</v>
      </c>
    </row>
    <row r="124" spans="1:11" x14ac:dyDescent="0.2">
      <c r="A124" s="21"/>
      <c r="B124" s="35"/>
      <c r="C124" s="35" t="s">
        <v>226</v>
      </c>
      <c r="D124" s="35" t="s">
        <v>10</v>
      </c>
      <c r="E124" s="41">
        <v>1</v>
      </c>
      <c r="F124" s="60">
        <v>0</v>
      </c>
      <c r="G124" s="22">
        <f t="shared" si="25"/>
        <v>1</v>
      </c>
      <c r="H124" s="41"/>
      <c r="I124" s="37">
        <f t="shared" si="26"/>
        <v>0</v>
      </c>
      <c r="J124" s="41"/>
      <c r="K124" s="37">
        <f t="shared" si="27"/>
        <v>0</v>
      </c>
    </row>
    <row r="125" spans="1:11" ht="21.75" x14ac:dyDescent="0.2">
      <c r="A125" s="21"/>
      <c r="B125" s="35" t="s">
        <v>227</v>
      </c>
      <c r="C125" s="35" t="s">
        <v>233</v>
      </c>
      <c r="D125" s="35" t="s">
        <v>10</v>
      </c>
      <c r="E125" s="41">
        <v>3</v>
      </c>
      <c r="F125" s="60">
        <v>0</v>
      </c>
      <c r="G125" s="22">
        <f t="shared" si="25"/>
        <v>3</v>
      </c>
      <c r="H125" s="41"/>
      <c r="I125" s="37">
        <f t="shared" si="26"/>
        <v>0</v>
      </c>
      <c r="J125" s="41"/>
      <c r="K125" s="37">
        <f t="shared" si="27"/>
        <v>0</v>
      </c>
    </row>
    <row r="126" spans="1:11" x14ac:dyDescent="0.2">
      <c r="A126" s="21"/>
      <c r="B126" s="35" t="s">
        <v>237</v>
      </c>
      <c r="C126" s="35" t="s">
        <v>228</v>
      </c>
      <c r="D126" s="35" t="s">
        <v>10</v>
      </c>
      <c r="E126" s="41">
        <f t="shared" ref="E126:F131" si="28">E125</f>
        <v>3</v>
      </c>
      <c r="F126" s="60">
        <v>0</v>
      </c>
      <c r="G126" s="22">
        <f t="shared" si="25"/>
        <v>3</v>
      </c>
      <c r="H126" s="41"/>
      <c r="I126" s="37">
        <f t="shared" si="26"/>
        <v>0</v>
      </c>
      <c r="J126" s="41"/>
      <c r="K126" s="37">
        <f t="shared" si="27"/>
        <v>0</v>
      </c>
    </row>
    <row r="127" spans="1:11" x14ac:dyDescent="0.2">
      <c r="A127" s="21"/>
      <c r="B127" s="35"/>
      <c r="C127" s="35" t="s">
        <v>229</v>
      </c>
      <c r="D127" s="35" t="s">
        <v>10</v>
      </c>
      <c r="E127" s="41">
        <f t="shared" si="28"/>
        <v>3</v>
      </c>
      <c r="F127" s="60">
        <v>0</v>
      </c>
      <c r="G127" s="22">
        <f t="shared" si="25"/>
        <v>3</v>
      </c>
      <c r="H127" s="41"/>
      <c r="I127" s="37">
        <f t="shared" si="26"/>
        <v>0</v>
      </c>
      <c r="J127" s="41"/>
      <c r="K127" s="37">
        <f t="shared" si="27"/>
        <v>0</v>
      </c>
    </row>
    <row r="128" spans="1:11" x14ac:dyDescent="0.2">
      <c r="A128" s="21"/>
      <c r="B128" s="35" t="s">
        <v>236</v>
      </c>
      <c r="C128" s="35" t="s">
        <v>429</v>
      </c>
      <c r="D128" s="35" t="s">
        <v>10</v>
      </c>
      <c r="E128" s="41">
        <f t="shared" si="28"/>
        <v>3</v>
      </c>
      <c r="F128" s="60">
        <v>0</v>
      </c>
      <c r="G128" s="22">
        <f t="shared" si="25"/>
        <v>3</v>
      </c>
      <c r="H128" s="41"/>
      <c r="I128" s="37">
        <f t="shared" si="26"/>
        <v>0</v>
      </c>
      <c r="J128" s="41"/>
      <c r="K128" s="37">
        <f t="shared" si="27"/>
        <v>0</v>
      </c>
    </row>
    <row r="129" spans="1:12" x14ac:dyDescent="0.2">
      <c r="A129" s="21"/>
      <c r="B129" s="35" t="s">
        <v>235</v>
      </c>
      <c r="C129" s="35" t="s">
        <v>230</v>
      </c>
      <c r="D129" s="35" t="s">
        <v>10</v>
      </c>
      <c r="E129" s="41">
        <f t="shared" si="28"/>
        <v>3</v>
      </c>
      <c r="F129" s="60">
        <f t="shared" si="28"/>
        <v>0</v>
      </c>
      <c r="G129" s="22">
        <f t="shared" si="25"/>
        <v>3</v>
      </c>
      <c r="H129" s="41"/>
      <c r="I129" s="37">
        <f t="shared" si="26"/>
        <v>0</v>
      </c>
      <c r="J129" s="41"/>
      <c r="K129" s="37">
        <f t="shared" si="27"/>
        <v>0</v>
      </c>
    </row>
    <row r="130" spans="1:12" x14ac:dyDescent="0.2">
      <c r="A130" s="21"/>
      <c r="B130" s="35" t="s">
        <v>234</v>
      </c>
      <c r="C130" s="35" t="s">
        <v>231</v>
      </c>
      <c r="D130" s="35" t="s">
        <v>10</v>
      </c>
      <c r="E130" s="41">
        <f t="shared" si="28"/>
        <v>3</v>
      </c>
      <c r="F130" s="60">
        <f t="shared" si="28"/>
        <v>0</v>
      </c>
      <c r="G130" s="22">
        <f t="shared" si="25"/>
        <v>3</v>
      </c>
      <c r="H130" s="41"/>
      <c r="I130" s="37">
        <f t="shared" si="26"/>
        <v>0</v>
      </c>
      <c r="J130" s="41"/>
      <c r="K130" s="37">
        <f t="shared" si="27"/>
        <v>0</v>
      </c>
    </row>
    <row r="131" spans="1:12" ht="42.75" x14ac:dyDescent="0.2">
      <c r="A131" s="21"/>
      <c r="B131" s="35" t="s">
        <v>344</v>
      </c>
      <c r="C131" s="35" t="s">
        <v>232</v>
      </c>
      <c r="D131" s="35" t="s">
        <v>10</v>
      </c>
      <c r="E131" s="41">
        <f t="shared" si="28"/>
        <v>3</v>
      </c>
      <c r="F131" s="60">
        <f t="shared" si="28"/>
        <v>0</v>
      </c>
      <c r="G131" s="22">
        <f t="shared" si="25"/>
        <v>3</v>
      </c>
      <c r="H131" s="41"/>
      <c r="I131" s="37">
        <f t="shared" si="26"/>
        <v>0</v>
      </c>
      <c r="J131" s="41"/>
      <c r="K131" s="37">
        <f t="shared" si="27"/>
        <v>0</v>
      </c>
    </row>
    <row r="132" spans="1:12" x14ac:dyDescent="0.2">
      <c r="A132" s="21"/>
      <c r="B132" s="21"/>
      <c r="C132" s="33"/>
      <c r="D132" s="34"/>
      <c r="E132" s="32"/>
      <c r="F132" s="59"/>
      <c r="G132" s="32"/>
      <c r="H132" s="22"/>
      <c r="I132" s="22"/>
      <c r="J132" s="22"/>
      <c r="K132" s="22"/>
    </row>
    <row r="133" spans="1:12" ht="23.25" x14ac:dyDescent="0.2">
      <c r="A133" s="19" t="s">
        <v>1</v>
      </c>
      <c r="B133" s="19"/>
      <c r="C133" s="19" t="s">
        <v>59</v>
      </c>
      <c r="D133" s="19" t="s">
        <v>1</v>
      </c>
      <c r="E133" s="20"/>
      <c r="F133" s="55"/>
      <c r="G133" s="20"/>
      <c r="H133" s="20"/>
      <c r="I133" s="20">
        <f>SUM(I122:I132)</f>
        <v>0</v>
      </c>
      <c r="J133" s="20"/>
      <c r="K133" s="20">
        <f>SUM(K122:K132)</f>
        <v>0</v>
      </c>
    </row>
    <row r="134" spans="1:12" x14ac:dyDescent="0.2">
      <c r="A134" s="21" t="s">
        <v>1</v>
      </c>
      <c r="B134" s="21"/>
      <c r="C134" s="21" t="s">
        <v>1</v>
      </c>
      <c r="D134" s="21" t="s">
        <v>1</v>
      </c>
      <c r="E134" s="22"/>
      <c r="F134" s="57"/>
      <c r="G134" s="22"/>
      <c r="H134" s="22"/>
      <c r="I134" s="22"/>
      <c r="J134" s="22"/>
      <c r="K134" s="22"/>
    </row>
    <row r="135" spans="1:12" ht="23.25" x14ac:dyDescent="0.2">
      <c r="A135" s="19" t="s">
        <v>1</v>
      </c>
      <c r="B135" s="19"/>
      <c r="C135" s="19" t="s">
        <v>60</v>
      </c>
      <c r="D135" s="19" t="s">
        <v>1</v>
      </c>
      <c r="E135" s="20"/>
      <c r="F135" s="55"/>
      <c r="G135" s="20"/>
      <c r="H135" s="20"/>
      <c r="I135" s="20"/>
      <c r="J135" s="20"/>
      <c r="K135" s="20"/>
    </row>
    <row r="136" spans="1:12" ht="32.25" x14ac:dyDescent="0.2">
      <c r="A136" s="21" t="s">
        <v>1</v>
      </c>
      <c r="B136" s="40" t="s">
        <v>405</v>
      </c>
      <c r="C136" s="35" t="s">
        <v>264</v>
      </c>
      <c r="D136" s="35" t="s">
        <v>10</v>
      </c>
      <c r="E136" s="41">
        <v>1</v>
      </c>
      <c r="F136" s="60">
        <v>0</v>
      </c>
      <c r="G136" s="22">
        <f>E136+F136</f>
        <v>1</v>
      </c>
      <c r="H136" s="22"/>
      <c r="I136" s="37">
        <f>H136*F136</f>
        <v>0</v>
      </c>
      <c r="J136" s="22"/>
      <c r="K136" s="37">
        <f>J136*F136</f>
        <v>0</v>
      </c>
    </row>
    <row r="137" spans="1:12" ht="23.25" x14ac:dyDescent="0.2">
      <c r="A137" s="19" t="s">
        <v>1</v>
      </c>
      <c r="B137" s="19"/>
      <c r="C137" s="19" t="s">
        <v>61</v>
      </c>
      <c r="D137" s="19" t="s">
        <v>1</v>
      </c>
      <c r="E137" s="20"/>
      <c r="F137" s="55"/>
      <c r="G137" s="20"/>
      <c r="H137" s="20"/>
      <c r="I137" s="20">
        <f>SUM(I136)</f>
        <v>0</v>
      </c>
      <c r="J137" s="20"/>
      <c r="K137" s="20">
        <f>SUM(K136)</f>
        <v>0</v>
      </c>
    </row>
    <row r="138" spans="1:12" x14ac:dyDescent="0.2">
      <c r="A138" s="21" t="s">
        <v>1</v>
      </c>
      <c r="B138" s="21"/>
      <c r="C138" s="21" t="s">
        <v>1</v>
      </c>
      <c r="D138" s="21" t="s">
        <v>1</v>
      </c>
      <c r="E138" s="22"/>
      <c r="F138" s="57"/>
      <c r="G138" s="22"/>
      <c r="H138" s="22"/>
      <c r="I138" s="22"/>
      <c r="J138" s="22"/>
      <c r="K138" s="22"/>
    </row>
    <row r="139" spans="1:12" x14ac:dyDescent="0.2">
      <c r="A139" s="19" t="s">
        <v>1</v>
      </c>
      <c r="B139" s="19"/>
      <c r="C139" s="19" t="s">
        <v>62</v>
      </c>
      <c r="D139" s="19" t="s">
        <v>1</v>
      </c>
      <c r="E139" s="20"/>
      <c r="F139" s="55"/>
      <c r="G139" s="20"/>
      <c r="H139" s="20"/>
      <c r="I139" s="20"/>
      <c r="J139" s="20"/>
      <c r="K139" s="20"/>
    </row>
    <row r="140" spans="1:12" ht="53.25" x14ac:dyDescent="0.2">
      <c r="A140" s="21" t="s">
        <v>1</v>
      </c>
      <c r="B140" s="29" t="s">
        <v>406</v>
      </c>
      <c r="C140" s="29" t="s">
        <v>279</v>
      </c>
      <c r="D140" s="21" t="s">
        <v>10</v>
      </c>
      <c r="E140" s="22">
        <v>2</v>
      </c>
      <c r="F140" s="57">
        <v>0</v>
      </c>
      <c r="G140" s="22">
        <f>E140+F140</f>
        <v>2</v>
      </c>
      <c r="H140" s="22"/>
      <c r="I140" s="37">
        <f>H140*F140</f>
        <v>0</v>
      </c>
      <c r="J140" s="22"/>
      <c r="K140" s="37">
        <f>J140*F140</f>
        <v>0</v>
      </c>
    </row>
    <row r="141" spans="1:12" x14ac:dyDescent="0.2">
      <c r="A141" s="19" t="s">
        <v>1</v>
      </c>
      <c r="B141" s="19"/>
      <c r="C141" s="19" t="s">
        <v>63</v>
      </c>
      <c r="D141" s="19" t="s">
        <v>1</v>
      </c>
      <c r="E141" s="20"/>
      <c r="F141" s="55"/>
      <c r="G141" s="20"/>
      <c r="H141" s="20"/>
      <c r="I141" s="20">
        <f>SUM(I140)</f>
        <v>0</v>
      </c>
      <c r="J141" s="20"/>
      <c r="K141" s="20">
        <f>SUM(K140)</f>
        <v>0</v>
      </c>
    </row>
    <row r="142" spans="1:12" x14ac:dyDescent="0.2">
      <c r="A142" s="21" t="s">
        <v>1</v>
      </c>
      <c r="B142" s="21"/>
      <c r="C142" s="21" t="s">
        <v>1</v>
      </c>
      <c r="D142" s="21" t="s">
        <v>1</v>
      </c>
      <c r="E142" s="22"/>
      <c r="F142" s="57"/>
      <c r="G142" s="22"/>
      <c r="H142" s="22"/>
      <c r="I142" s="22"/>
      <c r="J142" s="22"/>
      <c r="K142" s="22"/>
    </row>
    <row r="143" spans="1:12" ht="23.25" x14ac:dyDescent="0.2">
      <c r="A143" s="19" t="s">
        <v>1</v>
      </c>
      <c r="B143" s="46"/>
      <c r="C143" s="46" t="s">
        <v>64</v>
      </c>
      <c r="D143" s="46" t="s">
        <v>1</v>
      </c>
      <c r="E143" s="47"/>
      <c r="F143" s="55"/>
      <c r="G143" s="47"/>
      <c r="H143" s="47"/>
      <c r="I143" s="47"/>
      <c r="J143" s="47"/>
      <c r="K143" s="47"/>
      <c r="L143" s="31"/>
    </row>
    <row r="144" spans="1:12" ht="21.75" x14ac:dyDescent="0.2">
      <c r="A144" s="19"/>
      <c r="B144" s="29"/>
      <c r="C144" s="42" t="s">
        <v>128</v>
      </c>
      <c r="D144" s="29" t="s">
        <v>113</v>
      </c>
      <c r="E144" s="30">
        <v>1</v>
      </c>
      <c r="F144" s="57">
        <v>0</v>
      </c>
      <c r="G144" s="22">
        <f t="shared" ref="G144:G173" si="29">E144+F144</f>
        <v>1</v>
      </c>
      <c r="H144" s="30"/>
      <c r="I144" s="37">
        <f t="shared" ref="I144:I173" si="30">H144*F144</f>
        <v>0</v>
      </c>
      <c r="J144" s="30"/>
      <c r="K144" s="37">
        <f t="shared" ref="K144:K173" si="31">J144*F144</f>
        <v>0</v>
      </c>
      <c r="L144" s="31"/>
    </row>
    <row r="145" spans="1:12" x14ac:dyDescent="0.2">
      <c r="A145" s="19"/>
      <c r="B145" s="29">
        <v>109013</v>
      </c>
      <c r="C145" s="43" t="s">
        <v>65</v>
      </c>
      <c r="D145" s="29" t="s">
        <v>10</v>
      </c>
      <c r="E145" s="30">
        <v>1</v>
      </c>
      <c r="F145" s="57">
        <v>0</v>
      </c>
      <c r="G145" s="22">
        <f t="shared" si="29"/>
        <v>1</v>
      </c>
      <c r="H145" s="30"/>
      <c r="I145" s="37">
        <f t="shared" si="30"/>
        <v>0</v>
      </c>
      <c r="J145" s="30"/>
      <c r="K145" s="37">
        <f t="shared" si="31"/>
        <v>0</v>
      </c>
      <c r="L145" s="31"/>
    </row>
    <row r="146" spans="1:12" ht="21.75" x14ac:dyDescent="0.2">
      <c r="A146" s="19"/>
      <c r="B146" s="29">
        <v>109088</v>
      </c>
      <c r="C146" s="43" t="s">
        <v>318</v>
      </c>
      <c r="D146" s="29" t="s">
        <v>10</v>
      </c>
      <c r="E146" s="30">
        <v>1</v>
      </c>
      <c r="F146" s="57">
        <v>0</v>
      </c>
      <c r="G146" s="22">
        <f t="shared" si="29"/>
        <v>1</v>
      </c>
      <c r="H146" s="30"/>
      <c r="I146" s="37">
        <f t="shared" si="30"/>
        <v>0</v>
      </c>
      <c r="J146" s="30"/>
      <c r="K146" s="37">
        <f t="shared" si="31"/>
        <v>0</v>
      </c>
      <c r="L146" s="31"/>
    </row>
    <row r="147" spans="1:12" x14ac:dyDescent="0.2">
      <c r="A147" s="19"/>
      <c r="B147" s="29">
        <v>109090</v>
      </c>
      <c r="C147" s="43" t="s">
        <v>66</v>
      </c>
      <c r="D147" s="29" t="s">
        <v>10</v>
      </c>
      <c r="E147" s="30">
        <v>2</v>
      </c>
      <c r="F147" s="57">
        <v>0</v>
      </c>
      <c r="G147" s="22">
        <f t="shared" si="29"/>
        <v>2</v>
      </c>
      <c r="H147" s="30"/>
      <c r="I147" s="37">
        <f t="shared" si="30"/>
        <v>0</v>
      </c>
      <c r="J147" s="30"/>
      <c r="K147" s="37">
        <f t="shared" si="31"/>
        <v>0</v>
      </c>
      <c r="L147" s="31"/>
    </row>
    <row r="148" spans="1:12" x14ac:dyDescent="0.2">
      <c r="A148" s="19"/>
      <c r="B148" s="29">
        <v>109500</v>
      </c>
      <c r="C148" s="43" t="s">
        <v>319</v>
      </c>
      <c r="D148" s="29" t="s">
        <v>10</v>
      </c>
      <c r="E148" s="30">
        <v>149</v>
      </c>
      <c r="F148" s="57">
        <v>0</v>
      </c>
      <c r="G148" s="22">
        <f t="shared" si="29"/>
        <v>149</v>
      </c>
      <c r="H148" s="30"/>
      <c r="I148" s="37">
        <f t="shared" si="30"/>
        <v>0</v>
      </c>
      <c r="J148" s="30"/>
      <c r="K148" s="37">
        <f t="shared" si="31"/>
        <v>0</v>
      </c>
      <c r="L148" s="31"/>
    </row>
    <row r="149" spans="1:12" ht="15" customHeight="1" x14ac:dyDescent="0.2">
      <c r="A149" s="19"/>
      <c r="B149" s="29">
        <v>109550</v>
      </c>
      <c r="C149" s="43" t="s">
        <v>69</v>
      </c>
      <c r="D149" s="29" t="s">
        <v>10</v>
      </c>
      <c r="E149" s="30">
        <v>92</v>
      </c>
      <c r="F149" s="57">
        <v>0</v>
      </c>
      <c r="G149" s="22">
        <f t="shared" si="29"/>
        <v>92</v>
      </c>
      <c r="H149" s="30"/>
      <c r="I149" s="37">
        <f t="shared" si="30"/>
        <v>0</v>
      </c>
      <c r="J149" s="30"/>
      <c r="K149" s="37">
        <f t="shared" si="31"/>
        <v>0</v>
      </c>
      <c r="L149" s="31"/>
    </row>
    <row r="150" spans="1:12" x14ac:dyDescent="0.2">
      <c r="A150" s="19"/>
      <c r="B150" s="29">
        <v>109540</v>
      </c>
      <c r="C150" s="43" t="s">
        <v>320</v>
      </c>
      <c r="D150" s="29" t="s">
        <v>10</v>
      </c>
      <c r="E150" s="30">
        <v>149</v>
      </c>
      <c r="F150" s="57">
        <v>-4</v>
      </c>
      <c r="G150" s="22">
        <f t="shared" si="29"/>
        <v>145</v>
      </c>
      <c r="H150" s="30"/>
      <c r="I150" s="37">
        <f t="shared" si="30"/>
        <v>0</v>
      </c>
      <c r="J150" s="30"/>
      <c r="K150" s="37">
        <f t="shared" si="31"/>
        <v>0</v>
      </c>
      <c r="L150" s="31"/>
    </row>
    <row r="151" spans="1:12" x14ac:dyDescent="0.2">
      <c r="A151" s="19"/>
      <c r="B151" s="29">
        <v>109212</v>
      </c>
      <c r="C151" s="43" t="s">
        <v>67</v>
      </c>
      <c r="D151" s="29" t="s">
        <v>10</v>
      </c>
      <c r="E151" s="30">
        <v>11</v>
      </c>
      <c r="F151" s="57">
        <v>0</v>
      </c>
      <c r="G151" s="22">
        <f t="shared" si="29"/>
        <v>11</v>
      </c>
      <c r="H151" s="30"/>
      <c r="I151" s="37">
        <f t="shared" si="30"/>
        <v>0</v>
      </c>
      <c r="J151" s="30"/>
      <c r="K151" s="37">
        <f t="shared" si="31"/>
        <v>0</v>
      </c>
      <c r="L151" s="31"/>
    </row>
    <row r="152" spans="1:12" x14ac:dyDescent="0.2">
      <c r="A152" s="19"/>
      <c r="B152" s="29">
        <v>109233</v>
      </c>
      <c r="C152" s="43" t="s">
        <v>68</v>
      </c>
      <c r="D152" s="29" t="s">
        <v>10</v>
      </c>
      <c r="E152" s="30">
        <v>103</v>
      </c>
      <c r="F152" s="57">
        <v>-2</v>
      </c>
      <c r="G152" s="22">
        <f t="shared" si="29"/>
        <v>101</v>
      </c>
      <c r="H152" s="30"/>
      <c r="I152" s="37">
        <f t="shared" si="30"/>
        <v>0</v>
      </c>
      <c r="J152" s="30"/>
      <c r="K152" s="37">
        <f t="shared" si="31"/>
        <v>0</v>
      </c>
      <c r="L152" s="31"/>
    </row>
    <row r="153" spans="1:12" ht="21.75" x14ac:dyDescent="0.2">
      <c r="A153" s="19"/>
      <c r="B153" s="29">
        <v>109550</v>
      </c>
      <c r="C153" s="43" t="s">
        <v>70</v>
      </c>
      <c r="D153" s="29" t="s">
        <v>10</v>
      </c>
      <c r="E153" s="30">
        <v>2</v>
      </c>
      <c r="F153" s="57">
        <v>0</v>
      </c>
      <c r="G153" s="22">
        <f t="shared" si="29"/>
        <v>2</v>
      </c>
      <c r="H153" s="30"/>
      <c r="I153" s="37">
        <f t="shared" si="30"/>
        <v>0</v>
      </c>
      <c r="J153" s="30"/>
      <c r="K153" s="37">
        <f t="shared" si="31"/>
        <v>0</v>
      </c>
      <c r="L153" s="31"/>
    </row>
    <row r="154" spans="1:12" x14ac:dyDescent="0.2">
      <c r="A154" s="19"/>
      <c r="B154" s="29">
        <v>109302</v>
      </c>
      <c r="C154" s="43" t="s">
        <v>71</v>
      </c>
      <c r="D154" s="29" t="s">
        <v>10</v>
      </c>
      <c r="E154" s="30">
        <v>2</v>
      </c>
      <c r="F154" s="57">
        <v>0</v>
      </c>
      <c r="G154" s="22">
        <f t="shared" si="29"/>
        <v>2</v>
      </c>
      <c r="H154" s="30"/>
      <c r="I154" s="37">
        <f t="shared" si="30"/>
        <v>0</v>
      </c>
      <c r="J154" s="30"/>
      <c r="K154" s="37">
        <f t="shared" si="31"/>
        <v>0</v>
      </c>
      <c r="L154" s="31"/>
    </row>
    <row r="155" spans="1:12" ht="21.75" x14ac:dyDescent="0.2">
      <c r="A155" s="19"/>
      <c r="B155" s="29">
        <v>109312</v>
      </c>
      <c r="C155" s="43" t="s">
        <v>72</v>
      </c>
      <c r="D155" s="29" t="s">
        <v>10</v>
      </c>
      <c r="E155" s="30">
        <v>2</v>
      </c>
      <c r="F155" s="57">
        <v>0</v>
      </c>
      <c r="G155" s="22">
        <f t="shared" si="29"/>
        <v>2</v>
      </c>
      <c r="H155" s="30"/>
      <c r="I155" s="37">
        <f t="shared" si="30"/>
        <v>0</v>
      </c>
      <c r="J155" s="30"/>
      <c r="K155" s="37">
        <f t="shared" si="31"/>
        <v>0</v>
      </c>
      <c r="L155" s="31"/>
    </row>
    <row r="156" spans="1:12" ht="21.75" x14ac:dyDescent="0.2">
      <c r="A156" s="19"/>
      <c r="B156" s="29">
        <v>109700</v>
      </c>
      <c r="C156" s="43" t="s">
        <v>321</v>
      </c>
      <c r="D156" s="29" t="s">
        <v>10</v>
      </c>
      <c r="E156" s="30">
        <v>3</v>
      </c>
      <c r="F156" s="57">
        <v>0</v>
      </c>
      <c r="G156" s="22">
        <f t="shared" si="29"/>
        <v>3</v>
      </c>
      <c r="H156" s="30"/>
      <c r="I156" s="37">
        <f t="shared" si="30"/>
        <v>0</v>
      </c>
      <c r="J156" s="30"/>
      <c r="K156" s="37">
        <f t="shared" si="31"/>
        <v>0</v>
      </c>
      <c r="L156" s="31"/>
    </row>
    <row r="157" spans="1:12" ht="21.75" x14ac:dyDescent="0.2">
      <c r="A157" s="19"/>
      <c r="B157" s="29">
        <v>109680</v>
      </c>
      <c r="C157" s="43" t="s">
        <v>322</v>
      </c>
      <c r="D157" s="29" t="s">
        <v>10</v>
      </c>
      <c r="E157" s="30">
        <v>3</v>
      </c>
      <c r="F157" s="57">
        <v>0</v>
      </c>
      <c r="G157" s="22">
        <f t="shared" si="29"/>
        <v>3</v>
      </c>
      <c r="H157" s="30"/>
      <c r="I157" s="37">
        <f t="shared" si="30"/>
        <v>0</v>
      </c>
      <c r="J157" s="30"/>
      <c r="K157" s="37">
        <f t="shared" si="31"/>
        <v>0</v>
      </c>
      <c r="L157" s="31"/>
    </row>
    <row r="158" spans="1:12" x14ac:dyDescent="0.2">
      <c r="A158" s="19"/>
      <c r="B158" s="29">
        <v>109670</v>
      </c>
      <c r="C158" s="43" t="s">
        <v>323</v>
      </c>
      <c r="D158" s="29" t="s">
        <v>10</v>
      </c>
      <c r="E158" s="30">
        <v>1</v>
      </c>
      <c r="F158" s="57">
        <v>0</v>
      </c>
      <c r="G158" s="22">
        <f t="shared" si="29"/>
        <v>1</v>
      </c>
      <c r="H158" s="30"/>
      <c r="I158" s="37">
        <f t="shared" si="30"/>
        <v>0</v>
      </c>
      <c r="J158" s="30"/>
      <c r="K158" s="37">
        <f t="shared" si="31"/>
        <v>0</v>
      </c>
      <c r="L158" s="31"/>
    </row>
    <row r="159" spans="1:12" x14ac:dyDescent="0.2">
      <c r="A159" s="19"/>
      <c r="B159" s="29">
        <v>109701</v>
      </c>
      <c r="C159" s="43" t="s">
        <v>324</v>
      </c>
      <c r="D159" s="29" t="s">
        <v>10</v>
      </c>
      <c r="E159" s="30">
        <v>5</v>
      </c>
      <c r="F159" s="57">
        <v>0</v>
      </c>
      <c r="G159" s="22">
        <f t="shared" si="29"/>
        <v>5</v>
      </c>
      <c r="H159" s="30"/>
      <c r="I159" s="37">
        <f t="shared" si="30"/>
        <v>0</v>
      </c>
      <c r="J159" s="30"/>
      <c r="K159" s="37">
        <f t="shared" si="31"/>
        <v>0</v>
      </c>
      <c r="L159" s="31"/>
    </row>
    <row r="160" spans="1:12" x14ac:dyDescent="0.2">
      <c r="A160" s="19"/>
      <c r="B160" s="29">
        <v>109352</v>
      </c>
      <c r="C160" s="43" t="s">
        <v>73</v>
      </c>
      <c r="D160" s="29" t="s">
        <v>10</v>
      </c>
      <c r="E160" s="30">
        <v>13</v>
      </c>
      <c r="F160" s="57">
        <v>0</v>
      </c>
      <c r="G160" s="22">
        <f t="shared" si="29"/>
        <v>13</v>
      </c>
      <c r="H160" s="30"/>
      <c r="I160" s="37">
        <f t="shared" si="30"/>
        <v>0</v>
      </c>
      <c r="J160" s="30"/>
      <c r="K160" s="37">
        <f t="shared" si="31"/>
        <v>0</v>
      </c>
      <c r="L160" s="31"/>
    </row>
    <row r="161" spans="1:12" x14ac:dyDescent="0.2">
      <c r="A161" s="19"/>
      <c r="B161" s="29">
        <v>109362</v>
      </c>
      <c r="C161" s="43" t="s">
        <v>74</v>
      </c>
      <c r="D161" s="29" t="s">
        <v>10</v>
      </c>
      <c r="E161" s="30">
        <v>10</v>
      </c>
      <c r="F161" s="57">
        <v>0</v>
      </c>
      <c r="G161" s="22">
        <f t="shared" si="29"/>
        <v>10</v>
      </c>
      <c r="H161" s="30"/>
      <c r="I161" s="37">
        <f t="shared" si="30"/>
        <v>0</v>
      </c>
      <c r="J161" s="30"/>
      <c r="K161" s="37">
        <f t="shared" si="31"/>
        <v>0</v>
      </c>
      <c r="L161" s="31"/>
    </row>
    <row r="162" spans="1:12" ht="21.75" x14ac:dyDescent="0.2">
      <c r="A162" s="21" t="s">
        <v>1</v>
      </c>
      <c r="B162" s="29"/>
      <c r="C162" s="43" t="s">
        <v>129</v>
      </c>
      <c r="D162" s="29" t="s">
        <v>113</v>
      </c>
      <c r="E162" s="30">
        <v>1</v>
      </c>
      <c r="F162" s="57">
        <v>0</v>
      </c>
      <c r="G162" s="22">
        <f t="shared" si="29"/>
        <v>1</v>
      </c>
      <c r="H162" s="30"/>
      <c r="I162" s="37">
        <f t="shared" si="30"/>
        <v>0</v>
      </c>
      <c r="J162" s="30"/>
      <c r="K162" s="37">
        <f t="shared" si="31"/>
        <v>0</v>
      </c>
    </row>
    <row r="163" spans="1:12" x14ac:dyDescent="0.2">
      <c r="A163" s="21" t="s">
        <v>1</v>
      </c>
      <c r="B163" s="29"/>
      <c r="C163" s="43" t="s">
        <v>130</v>
      </c>
      <c r="D163" s="29" t="s">
        <v>113</v>
      </c>
      <c r="E163" s="30">
        <v>1</v>
      </c>
      <c r="F163" s="57">
        <v>0</v>
      </c>
      <c r="G163" s="22">
        <f t="shared" si="29"/>
        <v>1</v>
      </c>
      <c r="H163" s="30"/>
      <c r="I163" s="37">
        <f t="shared" si="30"/>
        <v>0</v>
      </c>
      <c r="J163" s="30"/>
      <c r="K163" s="37">
        <f t="shared" si="31"/>
        <v>0</v>
      </c>
    </row>
    <row r="164" spans="1:12" x14ac:dyDescent="0.2">
      <c r="A164" s="21"/>
      <c r="B164" s="29"/>
      <c r="C164" s="44" t="s">
        <v>329</v>
      </c>
      <c r="D164" s="29"/>
      <c r="E164" s="30"/>
      <c r="F164" s="57"/>
      <c r="G164" s="22">
        <f t="shared" si="29"/>
        <v>0</v>
      </c>
      <c r="H164" s="30"/>
      <c r="I164" s="37"/>
      <c r="J164" s="30"/>
      <c r="K164" s="37"/>
    </row>
    <row r="165" spans="1:12" x14ac:dyDescent="0.2">
      <c r="A165" s="21"/>
      <c r="B165" s="29">
        <v>109810</v>
      </c>
      <c r="C165" s="43" t="s">
        <v>75</v>
      </c>
      <c r="D165" s="29" t="s">
        <v>10</v>
      </c>
      <c r="E165" s="30">
        <v>11</v>
      </c>
      <c r="F165" s="57">
        <v>0</v>
      </c>
      <c r="G165" s="22">
        <f t="shared" si="29"/>
        <v>11</v>
      </c>
      <c r="H165" s="30"/>
      <c r="I165" s="37">
        <f t="shared" si="30"/>
        <v>0</v>
      </c>
      <c r="J165" s="30"/>
      <c r="K165" s="37">
        <f t="shared" si="31"/>
        <v>0</v>
      </c>
    </row>
    <row r="166" spans="1:12" x14ac:dyDescent="0.2">
      <c r="A166" s="21"/>
      <c r="B166" s="29">
        <v>109830</v>
      </c>
      <c r="C166" s="43" t="s">
        <v>76</v>
      </c>
      <c r="D166" s="29" t="s">
        <v>10</v>
      </c>
      <c r="E166" s="30">
        <v>105</v>
      </c>
      <c r="F166" s="57">
        <v>0</v>
      </c>
      <c r="G166" s="22">
        <f t="shared" si="29"/>
        <v>105</v>
      </c>
      <c r="H166" s="30"/>
      <c r="I166" s="37">
        <f t="shared" si="30"/>
        <v>0</v>
      </c>
      <c r="J166" s="30"/>
      <c r="K166" s="37">
        <f t="shared" si="31"/>
        <v>0</v>
      </c>
    </row>
    <row r="167" spans="1:12" x14ac:dyDescent="0.2">
      <c r="A167" s="21"/>
      <c r="B167" s="29">
        <v>109840</v>
      </c>
      <c r="C167" s="43" t="s">
        <v>77</v>
      </c>
      <c r="D167" s="29" t="s">
        <v>10</v>
      </c>
      <c r="E167" s="30">
        <v>1</v>
      </c>
      <c r="F167" s="57">
        <v>0</v>
      </c>
      <c r="G167" s="22">
        <f t="shared" si="29"/>
        <v>1</v>
      </c>
      <c r="H167" s="30"/>
      <c r="I167" s="37">
        <f t="shared" si="30"/>
        <v>0</v>
      </c>
      <c r="J167" s="30"/>
      <c r="K167" s="37">
        <f t="shared" si="31"/>
        <v>0</v>
      </c>
    </row>
    <row r="168" spans="1:12" x14ac:dyDescent="0.2">
      <c r="A168" s="21"/>
      <c r="B168" s="29">
        <v>109850</v>
      </c>
      <c r="C168" s="43" t="s">
        <v>78</v>
      </c>
      <c r="D168" s="29" t="s">
        <v>10</v>
      </c>
      <c r="E168" s="30">
        <v>2</v>
      </c>
      <c r="F168" s="57">
        <v>0</v>
      </c>
      <c r="G168" s="22">
        <f t="shared" si="29"/>
        <v>2</v>
      </c>
      <c r="H168" s="30"/>
      <c r="I168" s="37">
        <f t="shared" si="30"/>
        <v>0</v>
      </c>
      <c r="J168" s="30"/>
      <c r="K168" s="37">
        <f t="shared" si="31"/>
        <v>0</v>
      </c>
    </row>
    <row r="169" spans="1:12" x14ac:dyDescent="0.2">
      <c r="A169" s="21"/>
      <c r="B169" s="29">
        <v>109860</v>
      </c>
      <c r="C169" s="43" t="s">
        <v>79</v>
      </c>
      <c r="D169" s="29" t="s">
        <v>10</v>
      </c>
      <c r="E169" s="30">
        <v>1</v>
      </c>
      <c r="F169" s="57">
        <v>0</v>
      </c>
      <c r="G169" s="22">
        <f t="shared" si="29"/>
        <v>1</v>
      </c>
      <c r="H169" s="30"/>
      <c r="I169" s="37">
        <f t="shared" si="30"/>
        <v>0</v>
      </c>
      <c r="J169" s="30"/>
      <c r="K169" s="37">
        <f t="shared" si="31"/>
        <v>0</v>
      </c>
    </row>
    <row r="170" spans="1:12" x14ac:dyDescent="0.2">
      <c r="A170" s="21"/>
      <c r="B170" s="29">
        <v>109871</v>
      </c>
      <c r="C170" s="43" t="s">
        <v>80</v>
      </c>
      <c r="D170" s="29" t="s">
        <v>10</v>
      </c>
      <c r="E170" s="30">
        <v>118</v>
      </c>
      <c r="F170" s="57">
        <v>0</v>
      </c>
      <c r="G170" s="22">
        <f t="shared" si="29"/>
        <v>118</v>
      </c>
      <c r="H170" s="30"/>
      <c r="I170" s="37">
        <f t="shared" si="30"/>
        <v>0</v>
      </c>
      <c r="J170" s="30"/>
      <c r="K170" s="37">
        <f t="shared" si="31"/>
        <v>0</v>
      </c>
    </row>
    <row r="171" spans="1:12" x14ac:dyDescent="0.2">
      <c r="A171" s="21"/>
      <c r="B171" s="29">
        <v>109903</v>
      </c>
      <c r="C171" s="43" t="s">
        <v>81</v>
      </c>
      <c r="D171" s="29" t="s">
        <v>10</v>
      </c>
      <c r="E171" s="30">
        <v>279</v>
      </c>
      <c r="F171" s="57">
        <v>0</v>
      </c>
      <c r="G171" s="22">
        <f t="shared" si="29"/>
        <v>279</v>
      </c>
      <c r="H171" s="30"/>
      <c r="I171" s="37">
        <f t="shared" si="30"/>
        <v>0</v>
      </c>
      <c r="J171" s="30"/>
      <c r="K171" s="37">
        <f t="shared" si="31"/>
        <v>0</v>
      </c>
    </row>
    <row r="172" spans="1:12" x14ac:dyDescent="0.2">
      <c r="A172" s="21"/>
      <c r="B172" s="29">
        <v>109910</v>
      </c>
      <c r="C172" s="43" t="s">
        <v>82</v>
      </c>
      <c r="D172" s="29" t="s">
        <v>10</v>
      </c>
      <c r="E172" s="30">
        <v>150</v>
      </c>
      <c r="F172" s="57">
        <v>0</v>
      </c>
      <c r="G172" s="22">
        <f t="shared" si="29"/>
        <v>150</v>
      </c>
      <c r="H172" s="30"/>
      <c r="I172" s="37">
        <f t="shared" si="30"/>
        <v>0</v>
      </c>
      <c r="J172" s="30"/>
      <c r="K172" s="37">
        <f t="shared" si="31"/>
        <v>0</v>
      </c>
    </row>
    <row r="173" spans="1:12" x14ac:dyDescent="0.2">
      <c r="A173" s="21"/>
      <c r="B173" s="29">
        <v>109920</v>
      </c>
      <c r="C173" s="43" t="s">
        <v>83</v>
      </c>
      <c r="D173" s="29" t="s">
        <v>10</v>
      </c>
      <c r="E173" s="30">
        <v>11</v>
      </c>
      <c r="F173" s="57">
        <v>0</v>
      </c>
      <c r="G173" s="22">
        <f t="shared" si="29"/>
        <v>11</v>
      </c>
      <c r="H173" s="30"/>
      <c r="I173" s="37">
        <f t="shared" si="30"/>
        <v>0</v>
      </c>
      <c r="J173" s="30"/>
      <c r="K173" s="37">
        <f t="shared" si="31"/>
        <v>0</v>
      </c>
    </row>
    <row r="174" spans="1:12" ht="23.25" x14ac:dyDescent="0.2">
      <c r="A174" s="19" t="s">
        <v>1</v>
      </c>
      <c r="B174" s="46"/>
      <c r="C174" s="46" t="s">
        <v>84</v>
      </c>
      <c r="D174" s="46" t="s">
        <v>1</v>
      </c>
      <c r="E174" s="47"/>
      <c r="F174" s="55"/>
      <c r="G174" s="47"/>
      <c r="H174" s="47"/>
      <c r="I174" s="47">
        <f>SUM(I144:I173)</f>
        <v>0</v>
      </c>
      <c r="J174" s="47"/>
      <c r="K174" s="47">
        <f>SUM(K144:K173)</f>
        <v>0</v>
      </c>
    </row>
    <row r="175" spans="1:12" x14ac:dyDescent="0.2">
      <c r="A175" s="21" t="s">
        <v>1</v>
      </c>
      <c r="B175" s="21"/>
      <c r="C175" s="21" t="s">
        <v>1</v>
      </c>
      <c r="D175" s="21" t="s">
        <v>1</v>
      </c>
      <c r="E175" s="22"/>
      <c r="F175" s="57"/>
      <c r="G175" s="22"/>
      <c r="H175" s="22"/>
      <c r="I175" s="22"/>
      <c r="J175" s="22"/>
      <c r="K175" s="22"/>
    </row>
    <row r="176" spans="1:12" x14ac:dyDescent="0.2">
      <c r="A176" s="19" t="s">
        <v>1</v>
      </c>
      <c r="B176" s="19"/>
      <c r="C176" s="19" t="s">
        <v>85</v>
      </c>
      <c r="D176" s="19" t="s">
        <v>1</v>
      </c>
      <c r="E176" s="20"/>
      <c r="F176" s="55"/>
      <c r="G176" s="20"/>
      <c r="H176" s="20"/>
      <c r="I176" s="20"/>
      <c r="J176" s="20"/>
      <c r="K176" s="20"/>
    </row>
    <row r="177" spans="1:11" ht="53.25" x14ac:dyDescent="0.2">
      <c r="A177" s="21" t="s">
        <v>1</v>
      </c>
      <c r="B177" s="21"/>
      <c r="C177" s="36" t="s">
        <v>383</v>
      </c>
      <c r="D177" s="36" t="s">
        <v>1</v>
      </c>
      <c r="E177" s="37"/>
      <c r="F177" s="60"/>
      <c r="G177" s="37"/>
      <c r="H177" s="37"/>
      <c r="I177" s="37"/>
      <c r="J177" s="37"/>
      <c r="K177" s="37"/>
    </row>
    <row r="178" spans="1:11" ht="63.75" x14ac:dyDescent="0.2">
      <c r="A178" s="21" t="s">
        <v>1</v>
      </c>
      <c r="B178" s="21"/>
      <c r="C178" s="36" t="s">
        <v>293</v>
      </c>
      <c r="D178" s="36" t="s">
        <v>10</v>
      </c>
      <c r="E178" s="37">
        <v>1</v>
      </c>
      <c r="F178" s="60">
        <v>0</v>
      </c>
      <c r="G178" s="22">
        <f t="shared" ref="G178:G187" si="32">E178+F178</f>
        <v>1</v>
      </c>
      <c r="H178" s="37"/>
      <c r="I178" s="37">
        <f t="shared" ref="I178:I187" si="33">H178*F178</f>
        <v>0</v>
      </c>
      <c r="J178" s="37"/>
      <c r="K178" s="37">
        <f t="shared" ref="K178:K201" si="34">J178*F178</f>
        <v>0</v>
      </c>
    </row>
    <row r="179" spans="1:11" ht="42.75" x14ac:dyDescent="0.2">
      <c r="A179" s="21" t="s">
        <v>1</v>
      </c>
      <c r="B179" s="21"/>
      <c r="C179" s="36" t="s">
        <v>86</v>
      </c>
      <c r="D179" s="36" t="s">
        <v>10</v>
      </c>
      <c r="E179" s="37">
        <v>1</v>
      </c>
      <c r="F179" s="60">
        <v>0</v>
      </c>
      <c r="G179" s="22">
        <f t="shared" si="32"/>
        <v>1</v>
      </c>
      <c r="H179" s="37"/>
      <c r="I179" s="37">
        <f t="shared" si="33"/>
        <v>0</v>
      </c>
      <c r="J179" s="37"/>
      <c r="K179" s="37">
        <f t="shared" si="34"/>
        <v>0</v>
      </c>
    </row>
    <row r="180" spans="1:11" ht="42.75" x14ac:dyDescent="0.2">
      <c r="A180" s="21" t="s">
        <v>1</v>
      </c>
      <c r="B180" s="21"/>
      <c r="C180" s="36" t="s">
        <v>87</v>
      </c>
      <c r="D180" s="36" t="s">
        <v>10</v>
      </c>
      <c r="E180" s="37">
        <v>40</v>
      </c>
      <c r="F180" s="60">
        <v>0</v>
      </c>
      <c r="G180" s="22">
        <f t="shared" si="32"/>
        <v>40</v>
      </c>
      <c r="H180" s="37"/>
      <c r="I180" s="37">
        <f t="shared" si="33"/>
        <v>0</v>
      </c>
      <c r="J180" s="37"/>
      <c r="K180" s="37">
        <f t="shared" si="34"/>
        <v>0</v>
      </c>
    </row>
    <row r="181" spans="1:11" ht="32.25" x14ac:dyDescent="0.2">
      <c r="A181" s="21" t="s">
        <v>1</v>
      </c>
      <c r="B181" s="21"/>
      <c r="C181" s="36" t="s">
        <v>88</v>
      </c>
      <c r="D181" s="36" t="s">
        <v>10</v>
      </c>
      <c r="E181" s="37">
        <v>1</v>
      </c>
      <c r="F181" s="60">
        <v>0</v>
      </c>
      <c r="G181" s="22">
        <f t="shared" si="32"/>
        <v>1</v>
      </c>
      <c r="H181" s="37"/>
      <c r="I181" s="37">
        <f t="shared" si="33"/>
        <v>0</v>
      </c>
      <c r="J181" s="37"/>
      <c r="K181" s="37">
        <f t="shared" si="34"/>
        <v>0</v>
      </c>
    </row>
    <row r="182" spans="1:11" ht="21.75" x14ac:dyDescent="0.2">
      <c r="A182" s="21" t="s">
        <v>1</v>
      </c>
      <c r="B182" s="21"/>
      <c r="C182" s="36" t="s">
        <v>89</v>
      </c>
      <c r="D182" s="36" t="s">
        <v>10</v>
      </c>
      <c r="E182" s="37">
        <v>1</v>
      </c>
      <c r="F182" s="60">
        <v>0</v>
      </c>
      <c r="G182" s="22">
        <f t="shared" si="32"/>
        <v>1</v>
      </c>
      <c r="H182" s="37"/>
      <c r="I182" s="37">
        <f t="shared" si="33"/>
        <v>0</v>
      </c>
      <c r="J182" s="37"/>
      <c r="K182" s="37">
        <f t="shared" si="34"/>
        <v>0</v>
      </c>
    </row>
    <row r="183" spans="1:11" ht="42.75" x14ac:dyDescent="0.2">
      <c r="A183" s="21" t="s">
        <v>1</v>
      </c>
      <c r="B183" s="21"/>
      <c r="C183" s="36" t="s">
        <v>90</v>
      </c>
      <c r="D183" s="36" t="s">
        <v>10</v>
      </c>
      <c r="E183" s="37">
        <v>1</v>
      </c>
      <c r="F183" s="60">
        <v>0</v>
      </c>
      <c r="G183" s="22">
        <f t="shared" si="32"/>
        <v>1</v>
      </c>
      <c r="H183" s="37"/>
      <c r="I183" s="37">
        <f t="shared" si="33"/>
        <v>0</v>
      </c>
      <c r="J183" s="37"/>
      <c r="K183" s="37">
        <f t="shared" si="34"/>
        <v>0</v>
      </c>
    </row>
    <row r="184" spans="1:11" ht="21.75" x14ac:dyDescent="0.2">
      <c r="A184" s="21" t="s">
        <v>1</v>
      </c>
      <c r="B184" s="21"/>
      <c r="C184" s="36" t="s">
        <v>91</v>
      </c>
      <c r="D184" s="36" t="s">
        <v>10</v>
      </c>
      <c r="E184" s="37">
        <v>1</v>
      </c>
      <c r="F184" s="60">
        <v>0</v>
      </c>
      <c r="G184" s="22">
        <f t="shared" si="32"/>
        <v>1</v>
      </c>
      <c r="H184" s="37"/>
      <c r="I184" s="37">
        <f t="shared" si="33"/>
        <v>0</v>
      </c>
      <c r="J184" s="37"/>
      <c r="K184" s="37">
        <f t="shared" si="34"/>
        <v>0</v>
      </c>
    </row>
    <row r="185" spans="1:11" ht="42.75" x14ac:dyDescent="0.2">
      <c r="A185" s="21" t="s">
        <v>1</v>
      </c>
      <c r="B185" s="21"/>
      <c r="C185" s="36" t="s">
        <v>92</v>
      </c>
      <c r="D185" s="36" t="s">
        <v>10</v>
      </c>
      <c r="E185" s="37">
        <v>2</v>
      </c>
      <c r="F185" s="60">
        <v>0</v>
      </c>
      <c r="G185" s="22">
        <f t="shared" si="32"/>
        <v>2</v>
      </c>
      <c r="H185" s="37"/>
      <c r="I185" s="37">
        <f t="shared" si="33"/>
        <v>0</v>
      </c>
      <c r="J185" s="37"/>
      <c r="K185" s="37">
        <f t="shared" si="34"/>
        <v>0</v>
      </c>
    </row>
    <row r="186" spans="1:11" ht="32.25" x14ac:dyDescent="0.2">
      <c r="A186" s="21" t="s">
        <v>1</v>
      </c>
      <c r="B186" s="21"/>
      <c r="C186" s="36" t="s">
        <v>290</v>
      </c>
      <c r="D186" s="36" t="s">
        <v>10</v>
      </c>
      <c r="E186" s="37">
        <v>1</v>
      </c>
      <c r="F186" s="60">
        <v>0</v>
      </c>
      <c r="G186" s="22">
        <f t="shared" si="32"/>
        <v>1</v>
      </c>
      <c r="H186" s="37"/>
      <c r="I186" s="37">
        <f t="shared" si="33"/>
        <v>0</v>
      </c>
      <c r="J186" s="37"/>
      <c r="K186" s="37">
        <f t="shared" si="34"/>
        <v>0</v>
      </c>
    </row>
    <row r="187" spans="1:11" x14ac:dyDescent="0.2">
      <c r="A187" s="21"/>
      <c r="B187" s="21"/>
      <c r="C187" s="36" t="s">
        <v>281</v>
      </c>
      <c r="D187" s="36" t="s">
        <v>10</v>
      </c>
      <c r="E187" s="37">
        <v>1</v>
      </c>
      <c r="F187" s="60">
        <v>0</v>
      </c>
      <c r="G187" s="22">
        <f t="shared" si="32"/>
        <v>1</v>
      </c>
      <c r="H187" s="37"/>
      <c r="I187" s="37">
        <f t="shared" si="33"/>
        <v>0</v>
      </c>
      <c r="J187" s="37"/>
      <c r="K187" s="37">
        <f t="shared" si="34"/>
        <v>0</v>
      </c>
    </row>
    <row r="188" spans="1:11" ht="21.75" x14ac:dyDescent="0.2">
      <c r="A188" s="21" t="s">
        <v>1</v>
      </c>
      <c r="B188" s="21"/>
      <c r="C188" s="49" t="s">
        <v>93</v>
      </c>
      <c r="D188" s="36" t="s">
        <v>1</v>
      </c>
      <c r="E188" s="37"/>
      <c r="F188" s="60"/>
      <c r="G188" s="37"/>
      <c r="H188" s="37"/>
      <c r="I188" s="37"/>
      <c r="J188" s="37"/>
      <c r="K188" s="37"/>
    </row>
    <row r="189" spans="1:11" ht="252.75" x14ac:dyDescent="0.2">
      <c r="A189" s="21" t="s">
        <v>1</v>
      </c>
      <c r="B189" s="21"/>
      <c r="C189" s="45" t="s">
        <v>94</v>
      </c>
      <c r="D189" s="36" t="s">
        <v>10</v>
      </c>
      <c r="E189" s="37">
        <v>1</v>
      </c>
      <c r="F189" s="60">
        <v>0</v>
      </c>
      <c r="G189" s="22">
        <f t="shared" ref="G189:G201" si="35">E189+F189</f>
        <v>1</v>
      </c>
      <c r="H189" s="37"/>
      <c r="I189" s="37">
        <f t="shared" ref="I189:I201" si="36">H189*F189</f>
        <v>0</v>
      </c>
      <c r="J189" s="37"/>
      <c r="K189" s="37">
        <f t="shared" si="34"/>
        <v>0</v>
      </c>
    </row>
    <row r="190" spans="1:11" ht="42.75" x14ac:dyDescent="0.2">
      <c r="A190" s="21" t="s">
        <v>1</v>
      </c>
      <c r="B190" s="21"/>
      <c r="C190" s="36" t="s">
        <v>86</v>
      </c>
      <c r="D190" s="36" t="s">
        <v>10</v>
      </c>
      <c r="E190" s="37">
        <v>1</v>
      </c>
      <c r="F190" s="60">
        <v>0</v>
      </c>
      <c r="G190" s="22">
        <f t="shared" si="35"/>
        <v>1</v>
      </c>
      <c r="H190" s="37"/>
      <c r="I190" s="37">
        <f t="shared" si="36"/>
        <v>0</v>
      </c>
      <c r="J190" s="37"/>
      <c r="K190" s="37">
        <f t="shared" si="34"/>
        <v>0</v>
      </c>
    </row>
    <row r="191" spans="1:11" ht="32.25" x14ac:dyDescent="0.2">
      <c r="A191" s="21" t="s">
        <v>1</v>
      </c>
      <c r="B191" s="21"/>
      <c r="C191" s="36" t="s">
        <v>88</v>
      </c>
      <c r="D191" s="36" t="s">
        <v>10</v>
      </c>
      <c r="E191" s="37">
        <v>1</v>
      </c>
      <c r="F191" s="60">
        <v>0</v>
      </c>
      <c r="G191" s="22">
        <f t="shared" si="35"/>
        <v>1</v>
      </c>
      <c r="H191" s="37"/>
      <c r="I191" s="37">
        <f t="shared" si="36"/>
        <v>0</v>
      </c>
      <c r="J191" s="37"/>
      <c r="K191" s="37">
        <f t="shared" si="34"/>
        <v>0</v>
      </c>
    </row>
    <row r="192" spans="1:11" ht="21.75" x14ac:dyDescent="0.2">
      <c r="A192" s="21" t="s">
        <v>1</v>
      </c>
      <c r="B192" s="21"/>
      <c r="C192" s="36" t="s">
        <v>89</v>
      </c>
      <c r="D192" s="36" t="s">
        <v>10</v>
      </c>
      <c r="E192" s="37">
        <v>1</v>
      </c>
      <c r="F192" s="60">
        <v>0</v>
      </c>
      <c r="G192" s="22">
        <f t="shared" si="35"/>
        <v>1</v>
      </c>
      <c r="H192" s="37"/>
      <c r="I192" s="37">
        <f t="shared" si="36"/>
        <v>0</v>
      </c>
      <c r="J192" s="37"/>
      <c r="K192" s="37">
        <f t="shared" si="34"/>
        <v>0</v>
      </c>
    </row>
    <row r="193" spans="1:13" ht="53.25" x14ac:dyDescent="0.2">
      <c r="A193" s="21" t="s">
        <v>1</v>
      </c>
      <c r="B193" s="21"/>
      <c r="C193" s="36" t="s">
        <v>95</v>
      </c>
      <c r="D193" s="36" t="s">
        <v>10</v>
      </c>
      <c r="E193" s="37">
        <v>1</v>
      </c>
      <c r="F193" s="60">
        <v>0</v>
      </c>
      <c r="G193" s="22">
        <f t="shared" si="35"/>
        <v>1</v>
      </c>
      <c r="H193" s="37"/>
      <c r="I193" s="37">
        <f t="shared" si="36"/>
        <v>0</v>
      </c>
      <c r="J193" s="37"/>
      <c r="K193" s="37">
        <f t="shared" si="34"/>
        <v>0</v>
      </c>
    </row>
    <row r="194" spans="1:13" ht="32.25" x14ac:dyDescent="0.2">
      <c r="A194" s="21" t="s">
        <v>1</v>
      </c>
      <c r="B194" s="21"/>
      <c r="C194" s="36" t="s">
        <v>96</v>
      </c>
      <c r="D194" s="36" t="s">
        <v>10</v>
      </c>
      <c r="E194" s="37">
        <v>1</v>
      </c>
      <c r="F194" s="60">
        <v>0</v>
      </c>
      <c r="G194" s="22">
        <f t="shared" si="35"/>
        <v>1</v>
      </c>
      <c r="H194" s="37"/>
      <c r="I194" s="37">
        <f t="shared" si="36"/>
        <v>0</v>
      </c>
      <c r="J194" s="37"/>
      <c r="K194" s="37">
        <f t="shared" si="34"/>
        <v>0</v>
      </c>
    </row>
    <row r="195" spans="1:13" ht="42.75" x14ac:dyDescent="0.2">
      <c r="A195" s="21" t="s">
        <v>1</v>
      </c>
      <c r="B195" s="21"/>
      <c r="C195" s="36" t="s">
        <v>92</v>
      </c>
      <c r="D195" s="36" t="s">
        <v>10</v>
      </c>
      <c r="E195" s="37">
        <v>2</v>
      </c>
      <c r="F195" s="60">
        <v>0</v>
      </c>
      <c r="G195" s="22">
        <f t="shared" si="35"/>
        <v>2</v>
      </c>
      <c r="H195" s="37"/>
      <c r="I195" s="37">
        <f t="shared" si="36"/>
        <v>0</v>
      </c>
      <c r="J195" s="37"/>
      <c r="K195" s="37">
        <f t="shared" si="34"/>
        <v>0</v>
      </c>
    </row>
    <row r="196" spans="1:13" ht="63.75" x14ac:dyDescent="0.2">
      <c r="A196" s="21"/>
      <c r="B196" s="21"/>
      <c r="C196" s="36" t="s">
        <v>291</v>
      </c>
      <c r="D196" s="36" t="s">
        <v>10</v>
      </c>
      <c r="E196" s="37">
        <v>2</v>
      </c>
      <c r="F196" s="60">
        <v>0</v>
      </c>
      <c r="G196" s="22">
        <f t="shared" si="35"/>
        <v>2</v>
      </c>
      <c r="H196" s="37"/>
      <c r="I196" s="37">
        <f t="shared" si="36"/>
        <v>0</v>
      </c>
      <c r="J196" s="37"/>
      <c r="K196" s="37">
        <f t="shared" si="34"/>
        <v>0</v>
      </c>
    </row>
    <row r="197" spans="1:13" ht="32.25" x14ac:dyDescent="0.2">
      <c r="A197" s="21"/>
      <c r="B197" s="26"/>
      <c r="C197" s="36" t="s">
        <v>382</v>
      </c>
      <c r="D197" s="36" t="s">
        <v>10</v>
      </c>
      <c r="E197" s="37">
        <v>1</v>
      </c>
      <c r="F197" s="60">
        <v>0</v>
      </c>
      <c r="G197" s="22">
        <f t="shared" si="35"/>
        <v>1</v>
      </c>
      <c r="H197" s="37"/>
      <c r="I197" s="37">
        <f t="shared" si="36"/>
        <v>0</v>
      </c>
      <c r="J197" s="37"/>
      <c r="K197" s="37">
        <f t="shared" si="34"/>
        <v>0</v>
      </c>
    </row>
    <row r="198" spans="1:13" x14ac:dyDescent="0.2">
      <c r="A198" s="21"/>
      <c r="B198" s="26"/>
      <c r="C198" s="36" t="s">
        <v>270</v>
      </c>
      <c r="D198" s="36" t="s">
        <v>34</v>
      </c>
      <c r="E198" s="37">
        <v>0.5</v>
      </c>
      <c r="F198" s="60">
        <v>0</v>
      </c>
      <c r="G198" s="22">
        <f t="shared" si="35"/>
        <v>0.5</v>
      </c>
      <c r="H198" s="37"/>
      <c r="I198" s="37">
        <f t="shared" si="36"/>
        <v>0</v>
      </c>
      <c r="J198" s="37"/>
      <c r="K198" s="37">
        <f t="shared" si="34"/>
        <v>0</v>
      </c>
    </row>
    <row r="199" spans="1:13" ht="21.75" x14ac:dyDescent="0.2">
      <c r="A199" s="21"/>
      <c r="B199" s="36" t="s">
        <v>269</v>
      </c>
      <c r="C199" s="36" t="s">
        <v>289</v>
      </c>
      <c r="D199" s="36" t="s">
        <v>10</v>
      </c>
      <c r="E199" s="37">
        <v>4</v>
      </c>
      <c r="F199" s="60">
        <v>0</v>
      </c>
      <c r="G199" s="22">
        <f t="shared" si="35"/>
        <v>4</v>
      </c>
      <c r="H199" s="37"/>
      <c r="I199" s="37">
        <f t="shared" si="36"/>
        <v>0</v>
      </c>
      <c r="J199" s="37"/>
      <c r="K199" s="37">
        <f t="shared" si="34"/>
        <v>0</v>
      </c>
    </row>
    <row r="200" spans="1:13" ht="42.75" x14ac:dyDescent="0.2">
      <c r="A200" s="21" t="s">
        <v>1</v>
      </c>
      <c r="B200" s="21"/>
      <c r="C200" s="36" t="s">
        <v>280</v>
      </c>
      <c r="D200" s="36" t="s">
        <v>10</v>
      </c>
      <c r="E200" s="37">
        <v>4</v>
      </c>
      <c r="F200" s="60">
        <v>0</v>
      </c>
      <c r="G200" s="22">
        <f t="shared" si="35"/>
        <v>4</v>
      </c>
      <c r="H200" s="37"/>
      <c r="I200" s="37">
        <f t="shared" si="36"/>
        <v>0</v>
      </c>
      <c r="J200" s="37"/>
      <c r="K200" s="37">
        <f t="shared" si="34"/>
        <v>0</v>
      </c>
    </row>
    <row r="201" spans="1:13" ht="21.75" x14ac:dyDescent="0.2">
      <c r="A201" s="21"/>
      <c r="B201" s="21"/>
      <c r="C201" s="36" t="s">
        <v>294</v>
      </c>
      <c r="D201" s="36" t="s">
        <v>113</v>
      </c>
      <c r="E201" s="37">
        <v>1</v>
      </c>
      <c r="F201" s="60">
        <v>0</v>
      </c>
      <c r="G201" s="22">
        <f t="shared" si="35"/>
        <v>1</v>
      </c>
      <c r="H201" s="37"/>
      <c r="I201" s="37">
        <f t="shared" si="36"/>
        <v>0</v>
      </c>
      <c r="J201" s="37"/>
      <c r="K201" s="37">
        <f t="shared" si="34"/>
        <v>0</v>
      </c>
    </row>
    <row r="202" spans="1:13" x14ac:dyDescent="0.2">
      <c r="A202" s="19" t="s">
        <v>1</v>
      </c>
      <c r="B202" s="19"/>
      <c r="C202" s="19" t="s">
        <v>97</v>
      </c>
      <c r="D202" s="19" t="s">
        <v>1</v>
      </c>
      <c r="E202" s="20"/>
      <c r="F202" s="55"/>
      <c r="G202" s="20"/>
      <c r="H202" s="20"/>
      <c r="I202" s="20">
        <f>SUM(I178:I201)</f>
        <v>0</v>
      </c>
      <c r="J202" s="20"/>
      <c r="K202" s="20">
        <f>SUM(K178:K201)</f>
        <v>0</v>
      </c>
    </row>
    <row r="203" spans="1:13" x14ac:dyDescent="0.2">
      <c r="A203" s="21" t="s">
        <v>1</v>
      </c>
      <c r="B203" s="21"/>
      <c r="C203" s="21" t="s">
        <v>1</v>
      </c>
      <c r="D203" s="21" t="s">
        <v>1</v>
      </c>
      <c r="E203" s="22"/>
      <c r="F203" s="57"/>
      <c r="G203" s="22"/>
      <c r="H203" s="22"/>
      <c r="I203" s="22"/>
      <c r="J203" s="22"/>
      <c r="K203" s="22"/>
    </row>
    <row r="204" spans="1:13" ht="57" x14ac:dyDescent="0.2">
      <c r="A204" s="17" t="s">
        <v>1</v>
      </c>
      <c r="B204" s="17"/>
      <c r="C204" s="17" t="s">
        <v>385</v>
      </c>
      <c r="D204" s="17" t="s">
        <v>1</v>
      </c>
      <c r="E204" s="18"/>
      <c r="F204" s="54"/>
      <c r="G204" s="18"/>
      <c r="H204" s="18"/>
      <c r="I204" s="18">
        <f>I202+I174+I141+I137+I133+I119+I99+I91+I78+I46+I29</f>
        <v>0</v>
      </c>
      <c r="J204" s="18"/>
      <c r="K204" s="18">
        <f>K202+K174+K141+K137+K133+K119+K99+K91+K78+K46+K29</f>
        <v>0</v>
      </c>
      <c r="M204" s="24"/>
    </row>
    <row r="205" spans="1:13" x14ac:dyDescent="0.2">
      <c r="A205" s="21" t="s">
        <v>1</v>
      </c>
      <c r="B205" s="21"/>
      <c r="C205" s="21" t="s">
        <v>1</v>
      </c>
      <c r="D205" s="21" t="s">
        <v>1</v>
      </c>
      <c r="E205" s="22"/>
      <c r="F205" s="57"/>
      <c r="G205" s="22"/>
      <c r="H205" s="22"/>
      <c r="I205" s="22"/>
      <c r="J205" s="22"/>
      <c r="K205" s="22"/>
    </row>
    <row r="206" spans="1:13" ht="14.25" x14ac:dyDescent="0.2">
      <c r="A206" s="17" t="s">
        <v>1</v>
      </c>
      <c r="B206" s="17"/>
      <c r="C206" s="17" t="s">
        <v>98</v>
      </c>
      <c r="D206" s="17" t="s">
        <v>1</v>
      </c>
      <c r="E206" s="18"/>
      <c r="F206" s="54"/>
      <c r="G206" s="18"/>
      <c r="H206" s="18"/>
      <c r="I206" s="18"/>
      <c r="J206" s="18"/>
      <c r="K206" s="18"/>
    </row>
    <row r="207" spans="1:13" x14ac:dyDescent="0.2">
      <c r="A207" s="21" t="s">
        <v>1</v>
      </c>
      <c r="B207" s="21"/>
      <c r="C207" s="21" t="s">
        <v>1</v>
      </c>
      <c r="D207" s="21" t="s">
        <v>1</v>
      </c>
      <c r="E207" s="22"/>
      <c r="F207" s="57"/>
      <c r="G207" s="22"/>
      <c r="H207" s="22"/>
      <c r="I207" s="22"/>
      <c r="J207" s="22"/>
      <c r="K207" s="22"/>
    </row>
    <row r="208" spans="1:13" x14ac:dyDescent="0.2">
      <c r="A208" s="19" t="s">
        <v>1</v>
      </c>
      <c r="B208" s="19"/>
      <c r="C208" s="19" t="s">
        <v>99</v>
      </c>
      <c r="D208" s="19" t="s">
        <v>1</v>
      </c>
      <c r="E208" s="20"/>
      <c r="F208" s="55"/>
      <c r="G208" s="20"/>
      <c r="H208" s="20"/>
      <c r="I208" s="20"/>
      <c r="J208" s="20"/>
      <c r="K208" s="20"/>
    </row>
    <row r="209" spans="1:11" s="28" customFormat="1" ht="23.25" x14ac:dyDescent="0.2">
      <c r="A209" s="26" t="s">
        <v>1</v>
      </c>
      <c r="B209" s="26"/>
      <c r="C209" s="26" t="s">
        <v>100</v>
      </c>
      <c r="D209" s="26" t="s">
        <v>1</v>
      </c>
      <c r="E209" s="27"/>
      <c r="F209" s="56"/>
      <c r="G209" s="27"/>
      <c r="H209" s="27"/>
      <c r="I209" s="27"/>
      <c r="J209" s="27"/>
      <c r="K209" s="27"/>
    </row>
    <row r="210" spans="1:11" s="28" customFormat="1" x14ac:dyDescent="0.2">
      <c r="A210" s="26" t="s">
        <v>1</v>
      </c>
      <c r="B210" s="26"/>
      <c r="C210" s="26" t="s">
        <v>101</v>
      </c>
      <c r="D210" s="26" t="s">
        <v>1</v>
      </c>
      <c r="E210" s="27"/>
      <c r="F210" s="56"/>
      <c r="G210" s="27"/>
      <c r="H210" s="27"/>
      <c r="I210" s="27"/>
      <c r="J210" s="27"/>
      <c r="K210" s="27"/>
    </row>
    <row r="211" spans="1:11" s="28" customFormat="1" ht="21.75" x14ac:dyDescent="0.2">
      <c r="A211" s="29" t="s">
        <v>1</v>
      </c>
      <c r="B211" s="29"/>
      <c r="C211" s="29" t="s">
        <v>353</v>
      </c>
      <c r="D211" s="29" t="s">
        <v>34</v>
      </c>
      <c r="E211" s="30">
        <v>52</v>
      </c>
      <c r="F211" s="57">
        <v>0</v>
      </c>
      <c r="G211" s="22">
        <f t="shared" ref="G211:G218" si="37">E211+F211</f>
        <v>52</v>
      </c>
      <c r="H211" s="30"/>
      <c r="I211" s="37">
        <f t="shared" ref="I211:I218" si="38">H211*F211</f>
        <v>0</v>
      </c>
      <c r="J211" s="30"/>
      <c r="K211" s="37">
        <f t="shared" ref="K211:K218" si="39">J211*F211</f>
        <v>0</v>
      </c>
    </row>
    <row r="212" spans="1:11" ht="21.75" x14ac:dyDescent="0.2">
      <c r="A212" s="21" t="s">
        <v>1</v>
      </c>
      <c r="B212" s="21"/>
      <c r="C212" s="29" t="s">
        <v>354</v>
      </c>
      <c r="D212" s="29" t="s">
        <v>34</v>
      </c>
      <c r="E212" s="30">
        <v>26</v>
      </c>
      <c r="F212" s="57">
        <v>0</v>
      </c>
      <c r="G212" s="22">
        <f t="shared" si="37"/>
        <v>26</v>
      </c>
      <c r="H212" s="30"/>
      <c r="I212" s="37">
        <f t="shared" si="38"/>
        <v>0</v>
      </c>
      <c r="J212" s="22"/>
      <c r="K212" s="37">
        <f t="shared" si="39"/>
        <v>0</v>
      </c>
    </row>
    <row r="213" spans="1:11" ht="21.75" x14ac:dyDescent="0.2">
      <c r="A213" s="21" t="s">
        <v>1</v>
      </c>
      <c r="B213" s="21"/>
      <c r="C213" s="29" t="s">
        <v>102</v>
      </c>
      <c r="D213" s="29" t="s">
        <v>1</v>
      </c>
      <c r="E213" s="30"/>
      <c r="F213" s="57"/>
      <c r="G213" s="22"/>
      <c r="H213" s="30"/>
      <c r="I213" s="37"/>
      <c r="J213" s="22"/>
      <c r="K213" s="37"/>
    </row>
    <row r="214" spans="1:11" x14ac:dyDescent="0.2">
      <c r="A214" s="21" t="s">
        <v>1</v>
      </c>
      <c r="B214" s="21"/>
      <c r="C214" s="29" t="s">
        <v>103</v>
      </c>
      <c r="D214" s="29" t="s">
        <v>10</v>
      </c>
      <c r="E214" s="30">
        <v>2</v>
      </c>
      <c r="F214" s="57">
        <v>0</v>
      </c>
      <c r="G214" s="22">
        <f t="shared" si="37"/>
        <v>2</v>
      </c>
      <c r="H214" s="30"/>
      <c r="I214" s="37">
        <f t="shared" si="38"/>
        <v>0</v>
      </c>
      <c r="J214" s="22"/>
      <c r="K214" s="37">
        <f t="shared" si="39"/>
        <v>0</v>
      </c>
    </row>
    <row r="215" spans="1:11" x14ac:dyDescent="0.2">
      <c r="A215" s="21" t="s">
        <v>1</v>
      </c>
      <c r="B215" s="21"/>
      <c r="C215" s="29" t="s">
        <v>104</v>
      </c>
      <c r="D215" s="29" t="s">
        <v>10</v>
      </c>
      <c r="E215" s="30">
        <v>4</v>
      </c>
      <c r="F215" s="57">
        <v>0</v>
      </c>
      <c r="G215" s="22">
        <f t="shared" si="37"/>
        <v>4</v>
      </c>
      <c r="H215" s="30"/>
      <c r="I215" s="37">
        <f t="shared" si="38"/>
        <v>0</v>
      </c>
      <c r="J215" s="22"/>
      <c r="K215" s="37">
        <f t="shared" si="39"/>
        <v>0</v>
      </c>
    </row>
    <row r="216" spans="1:11" ht="32.25" x14ac:dyDescent="0.2">
      <c r="A216" s="21" t="s">
        <v>1</v>
      </c>
      <c r="B216" s="21"/>
      <c r="C216" s="29" t="s">
        <v>364</v>
      </c>
      <c r="D216" s="29" t="s">
        <v>34</v>
      </c>
      <c r="E216" s="30">
        <v>40</v>
      </c>
      <c r="F216" s="57">
        <v>10</v>
      </c>
      <c r="G216" s="22">
        <f t="shared" si="37"/>
        <v>50</v>
      </c>
      <c r="H216" s="30"/>
      <c r="I216" s="37">
        <f t="shared" si="38"/>
        <v>0</v>
      </c>
      <c r="J216" s="22"/>
      <c r="K216" s="37">
        <f t="shared" si="39"/>
        <v>0</v>
      </c>
    </row>
    <row r="217" spans="1:11" ht="21.75" x14ac:dyDescent="0.2">
      <c r="A217" s="21" t="s">
        <v>1</v>
      </c>
      <c r="B217" s="21"/>
      <c r="C217" s="29" t="s">
        <v>105</v>
      </c>
      <c r="D217" s="29" t="s">
        <v>10</v>
      </c>
      <c r="E217" s="30">
        <v>8</v>
      </c>
      <c r="F217" s="57">
        <v>0</v>
      </c>
      <c r="G217" s="22">
        <f t="shared" si="37"/>
        <v>8</v>
      </c>
      <c r="H217" s="30"/>
      <c r="I217" s="37">
        <f t="shared" si="38"/>
        <v>0</v>
      </c>
      <c r="J217" s="22"/>
      <c r="K217" s="37">
        <f t="shared" si="39"/>
        <v>0</v>
      </c>
    </row>
    <row r="218" spans="1:11" ht="21.75" x14ac:dyDescent="0.2">
      <c r="A218" s="21" t="s">
        <v>1</v>
      </c>
      <c r="B218" s="21"/>
      <c r="C218" s="29" t="s">
        <v>106</v>
      </c>
      <c r="D218" s="29" t="s">
        <v>10</v>
      </c>
      <c r="E218" s="30">
        <v>1</v>
      </c>
      <c r="F218" s="57">
        <v>0</v>
      </c>
      <c r="G218" s="22">
        <f t="shared" si="37"/>
        <v>1</v>
      </c>
      <c r="H218" s="30"/>
      <c r="I218" s="37">
        <f t="shared" si="38"/>
        <v>0</v>
      </c>
      <c r="J218" s="22"/>
      <c r="K218" s="37">
        <f t="shared" si="39"/>
        <v>0</v>
      </c>
    </row>
    <row r="219" spans="1:11" ht="23.25" x14ac:dyDescent="0.2">
      <c r="A219" s="19" t="s">
        <v>1</v>
      </c>
      <c r="B219" s="19"/>
      <c r="C219" s="19" t="s">
        <v>107</v>
      </c>
      <c r="D219" s="19" t="s">
        <v>1</v>
      </c>
      <c r="E219" s="20"/>
      <c r="F219" s="55"/>
      <c r="G219" s="20"/>
      <c r="H219" s="20"/>
      <c r="I219" s="20">
        <f>SUM(I211:I218)</f>
        <v>0</v>
      </c>
      <c r="J219" s="20"/>
      <c r="K219" s="20">
        <f>SUM(K211:K218)</f>
        <v>0</v>
      </c>
    </row>
    <row r="220" spans="1:11" x14ac:dyDescent="0.2">
      <c r="A220" s="21" t="s">
        <v>1</v>
      </c>
      <c r="B220" s="21"/>
      <c r="C220" s="21" t="s">
        <v>1</v>
      </c>
      <c r="D220" s="21" t="s">
        <v>1</v>
      </c>
      <c r="E220" s="22"/>
      <c r="F220" s="57"/>
      <c r="G220" s="22"/>
      <c r="H220" s="22"/>
      <c r="I220" s="22"/>
      <c r="J220" s="22"/>
      <c r="K220" s="22"/>
    </row>
    <row r="221" spans="1:11" ht="23.25" x14ac:dyDescent="0.2">
      <c r="A221" s="19" t="s">
        <v>1</v>
      </c>
      <c r="B221" s="19"/>
      <c r="C221" s="19" t="s">
        <v>19</v>
      </c>
      <c r="D221" s="19" t="s">
        <v>1</v>
      </c>
      <c r="E221" s="20"/>
      <c r="F221" s="55"/>
      <c r="G221" s="20"/>
      <c r="H221" s="20"/>
      <c r="I221" s="20"/>
      <c r="J221" s="20"/>
      <c r="K221" s="20"/>
    </row>
    <row r="222" spans="1:11" ht="53.25" x14ac:dyDescent="0.2">
      <c r="A222" s="21" t="s">
        <v>1</v>
      </c>
      <c r="B222" s="21"/>
      <c r="C222" s="21" t="s">
        <v>108</v>
      </c>
      <c r="D222" s="21" t="s">
        <v>10</v>
      </c>
      <c r="E222" s="22">
        <v>1</v>
      </c>
      <c r="F222" s="57">
        <v>0</v>
      </c>
      <c r="G222" s="22">
        <f>E222+F222</f>
        <v>1</v>
      </c>
      <c r="H222" s="22"/>
      <c r="I222" s="37">
        <f>H222*F222</f>
        <v>0</v>
      </c>
      <c r="J222" s="22"/>
      <c r="K222" s="37">
        <f>J222*F222</f>
        <v>0</v>
      </c>
    </row>
    <row r="223" spans="1:11" ht="23.25" x14ac:dyDescent="0.2">
      <c r="A223" s="19" t="s">
        <v>1</v>
      </c>
      <c r="B223" s="19"/>
      <c r="C223" s="19" t="s">
        <v>21</v>
      </c>
      <c r="D223" s="19" t="s">
        <v>1</v>
      </c>
      <c r="E223" s="20"/>
      <c r="F223" s="55"/>
      <c r="G223" s="20"/>
      <c r="H223" s="20"/>
      <c r="I223" s="20"/>
      <c r="J223" s="20"/>
      <c r="K223" s="20">
        <f>SUM(K222)</f>
        <v>0</v>
      </c>
    </row>
    <row r="224" spans="1:11" x14ac:dyDescent="0.2">
      <c r="A224" s="21" t="s">
        <v>1</v>
      </c>
      <c r="B224" s="21"/>
      <c r="C224" s="21" t="s">
        <v>1</v>
      </c>
      <c r="D224" s="21" t="s">
        <v>1</v>
      </c>
      <c r="E224" s="22"/>
      <c r="F224" s="57"/>
      <c r="G224" s="22"/>
      <c r="H224" s="22"/>
      <c r="I224" s="22"/>
      <c r="J224" s="22"/>
      <c r="K224" s="22"/>
    </row>
    <row r="225" spans="1:11" ht="23.25" x14ac:dyDescent="0.2">
      <c r="A225" s="19" t="s">
        <v>1</v>
      </c>
      <c r="B225" s="19"/>
      <c r="C225" s="19" t="s">
        <v>272</v>
      </c>
      <c r="D225" s="19" t="s">
        <v>1</v>
      </c>
      <c r="E225" s="20"/>
      <c r="F225" s="55"/>
      <c r="G225" s="20"/>
      <c r="H225" s="20"/>
      <c r="I225" s="20"/>
      <c r="J225" s="20"/>
      <c r="K225" s="20"/>
    </row>
    <row r="226" spans="1:11" ht="32.25" x14ac:dyDescent="0.2">
      <c r="A226" s="21" t="s">
        <v>1</v>
      </c>
      <c r="B226" s="21"/>
      <c r="C226" s="29" t="s">
        <v>365</v>
      </c>
      <c r="D226" s="29" t="s">
        <v>34</v>
      </c>
      <c r="E226" s="30">
        <v>25200</v>
      </c>
      <c r="F226" s="57">
        <v>6686</v>
      </c>
      <c r="G226" s="22">
        <f t="shared" ref="G226:G230" si="40">E226+F226</f>
        <v>31886</v>
      </c>
      <c r="H226" s="30"/>
      <c r="I226" s="37">
        <f>H226*F226</f>
        <v>0</v>
      </c>
      <c r="J226" s="30"/>
      <c r="K226" s="37">
        <f>J226*F226</f>
        <v>0</v>
      </c>
    </row>
    <row r="227" spans="1:11" ht="32.25" x14ac:dyDescent="0.2">
      <c r="A227" s="21" t="s">
        <v>1</v>
      </c>
      <c r="B227" s="21"/>
      <c r="C227" s="29" t="s">
        <v>356</v>
      </c>
      <c r="D227" s="29" t="s">
        <v>34</v>
      </c>
      <c r="E227" s="30">
        <v>20</v>
      </c>
      <c r="F227" s="57">
        <v>0</v>
      </c>
      <c r="G227" s="22">
        <f t="shared" si="40"/>
        <v>20</v>
      </c>
      <c r="H227" s="30"/>
      <c r="I227" s="37">
        <f>H227*F227</f>
        <v>0</v>
      </c>
      <c r="J227" s="30"/>
      <c r="K227" s="37">
        <f>J227*F227</f>
        <v>0</v>
      </c>
    </row>
    <row r="228" spans="1:11" x14ac:dyDescent="0.2">
      <c r="A228" s="21" t="s">
        <v>1</v>
      </c>
      <c r="B228" s="21"/>
      <c r="C228" s="29" t="s">
        <v>110</v>
      </c>
      <c r="D228" s="29" t="s">
        <v>10</v>
      </c>
      <c r="E228" s="30">
        <v>380</v>
      </c>
      <c r="F228" s="57">
        <v>98</v>
      </c>
      <c r="G228" s="22">
        <f t="shared" si="40"/>
        <v>478</v>
      </c>
      <c r="H228" s="30"/>
      <c r="I228" s="37">
        <f>H228*F228</f>
        <v>0</v>
      </c>
      <c r="J228" s="30"/>
      <c r="K228" s="37">
        <f>J228*F228</f>
        <v>0</v>
      </c>
    </row>
    <row r="229" spans="1:11" ht="21.75" x14ac:dyDescent="0.2">
      <c r="A229" s="21" t="s">
        <v>1</v>
      </c>
      <c r="B229" s="21"/>
      <c r="C229" s="29" t="s">
        <v>271</v>
      </c>
      <c r="D229" s="29" t="s">
        <v>10</v>
      </c>
      <c r="E229" s="30">
        <v>380</v>
      </c>
      <c r="F229" s="57">
        <v>98</v>
      </c>
      <c r="G229" s="22">
        <f t="shared" si="40"/>
        <v>478</v>
      </c>
      <c r="H229" s="30"/>
      <c r="I229" s="37">
        <f>H229*F229</f>
        <v>0</v>
      </c>
      <c r="J229" s="30"/>
      <c r="K229" s="37">
        <f>J229*F229</f>
        <v>0</v>
      </c>
    </row>
    <row r="230" spans="1:11" ht="21.75" x14ac:dyDescent="0.2">
      <c r="A230" s="21" t="s">
        <v>1</v>
      </c>
      <c r="B230" s="21"/>
      <c r="C230" s="29" t="s">
        <v>106</v>
      </c>
      <c r="D230" s="29" t="s">
        <v>10</v>
      </c>
      <c r="E230" s="30">
        <v>1</v>
      </c>
      <c r="F230" s="57">
        <v>1</v>
      </c>
      <c r="G230" s="22">
        <f t="shared" si="40"/>
        <v>2</v>
      </c>
      <c r="H230" s="30"/>
      <c r="I230" s="37">
        <f>H230*F230</f>
        <v>0</v>
      </c>
      <c r="J230" s="30"/>
      <c r="K230" s="37">
        <f>J230*F230</f>
        <v>0</v>
      </c>
    </row>
    <row r="231" spans="1:11" ht="23.25" x14ac:dyDescent="0.2">
      <c r="A231" s="19" t="s">
        <v>1</v>
      </c>
      <c r="B231" s="19"/>
      <c r="C231" s="19" t="s">
        <v>36</v>
      </c>
      <c r="D231" s="19" t="s">
        <v>1</v>
      </c>
      <c r="E231" s="20"/>
      <c r="F231" s="55"/>
      <c r="G231" s="20"/>
      <c r="H231" s="20"/>
      <c r="I231" s="20">
        <f>SUM(I226:I230)</f>
        <v>0</v>
      </c>
      <c r="J231" s="20"/>
      <c r="K231" s="20">
        <f>SUM(K226:K230)</f>
        <v>0</v>
      </c>
    </row>
    <row r="232" spans="1:11" x14ac:dyDescent="0.2">
      <c r="A232" s="21" t="s">
        <v>1</v>
      </c>
      <c r="B232" s="21"/>
      <c r="C232" s="21" t="s">
        <v>1</v>
      </c>
      <c r="D232" s="21" t="s">
        <v>1</v>
      </c>
      <c r="E232" s="22"/>
      <c r="F232" s="57"/>
      <c r="G232" s="22"/>
      <c r="H232" s="22"/>
      <c r="I232" s="22"/>
      <c r="J232" s="22"/>
      <c r="K232" s="22"/>
    </row>
    <row r="233" spans="1:11" ht="23.25" x14ac:dyDescent="0.2">
      <c r="A233" s="19" t="s">
        <v>1</v>
      </c>
      <c r="B233" s="19"/>
      <c r="C233" s="19" t="s">
        <v>37</v>
      </c>
      <c r="D233" s="19" t="s">
        <v>1</v>
      </c>
      <c r="E233" s="20"/>
      <c r="F233" s="55"/>
      <c r="G233" s="20"/>
      <c r="H233" s="20"/>
      <c r="I233" s="20"/>
      <c r="J233" s="20"/>
      <c r="K233" s="20"/>
    </row>
    <row r="234" spans="1:11" ht="32.25" x14ac:dyDescent="0.2">
      <c r="A234" s="21" t="s">
        <v>1</v>
      </c>
      <c r="B234" s="21"/>
      <c r="C234" s="21" t="s">
        <v>111</v>
      </c>
      <c r="D234" s="21" t="s">
        <v>10</v>
      </c>
      <c r="E234" s="22">
        <v>1</v>
      </c>
      <c r="F234" s="57">
        <v>-1</v>
      </c>
      <c r="G234" s="22">
        <f>E234+F234</f>
        <v>0</v>
      </c>
      <c r="H234" s="22"/>
      <c r="I234" s="37">
        <f>H234*F234</f>
        <v>0</v>
      </c>
      <c r="J234" s="22"/>
      <c r="K234" s="37">
        <f>J234*F234</f>
        <v>0</v>
      </c>
    </row>
    <row r="235" spans="1:11" ht="23.25" x14ac:dyDescent="0.2">
      <c r="A235" s="19" t="s">
        <v>1</v>
      </c>
      <c r="B235" s="19"/>
      <c r="C235" s="19" t="s">
        <v>45</v>
      </c>
      <c r="D235" s="19" t="s">
        <v>1</v>
      </c>
      <c r="E235" s="20"/>
      <c r="F235" s="55"/>
      <c r="G235" s="20"/>
      <c r="H235" s="20"/>
      <c r="I235" s="20"/>
      <c r="J235" s="20"/>
      <c r="K235" s="20">
        <f>K234</f>
        <v>0</v>
      </c>
    </row>
    <row r="236" spans="1:11" x14ac:dyDescent="0.2">
      <c r="A236" s="21" t="s">
        <v>1</v>
      </c>
      <c r="B236" s="21"/>
      <c r="C236" s="21" t="s">
        <v>1</v>
      </c>
      <c r="D236" s="21" t="s">
        <v>1</v>
      </c>
      <c r="E236" s="22"/>
      <c r="F236" s="57"/>
      <c r="G236" s="22"/>
      <c r="H236" s="22"/>
      <c r="I236" s="22"/>
      <c r="J236" s="22"/>
      <c r="K236" s="22"/>
    </row>
    <row r="237" spans="1:11" x14ac:dyDescent="0.2">
      <c r="A237" s="21" t="s">
        <v>1</v>
      </c>
      <c r="B237" s="21"/>
      <c r="C237" s="21" t="s">
        <v>1</v>
      </c>
      <c r="D237" s="21" t="s">
        <v>1</v>
      </c>
      <c r="E237" s="22"/>
      <c r="F237" s="57"/>
      <c r="G237" s="22"/>
      <c r="H237" s="22"/>
      <c r="I237" s="22"/>
      <c r="J237" s="22"/>
      <c r="K237" s="22"/>
    </row>
    <row r="238" spans="1:11" x14ac:dyDescent="0.2">
      <c r="A238" s="19" t="s">
        <v>1</v>
      </c>
      <c r="B238" s="19"/>
      <c r="C238" s="19" t="s">
        <v>46</v>
      </c>
      <c r="D238" s="19" t="s">
        <v>1</v>
      </c>
      <c r="E238" s="20"/>
      <c r="F238" s="55"/>
      <c r="G238" s="20"/>
      <c r="H238" s="20"/>
      <c r="I238" s="20"/>
      <c r="J238" s="20"/>
      <c r="K238" s="20"/>
    </row>
    <row r="239" spans="1:11" ht="74.25" x14ac:dyDescent="0.2">
      <c r="A239" s="21" t="s">
        <v>1</v>
      </c>
      <c r="B239" s="21"/>
      <c r="C239" s="21" t="s">
        <v>114</v>
      </c>
      <c r="D239" s="21" t="s">
        <v>10</v>
      </c>
      <c r="E239" s="22">
        <v>1</v>
      </c>
      <c r="F239" s="57">
        <v>0</v>
      </c>
      <c r="G239" s="22">
        <f>E239+F239</f>
        <v>1</v>
      </c>
      <c r="H239" s="22"/>
      <c r="I239" s="37">
        <f t="shared" ref="I239:I245" si="41">H239*F239</f>
        <v>0</v>
      </c>
      <c r="J239" s="22"/>
      <c r="K239" s="37">
        <f t="shared" ref="K239:K245" si="42">J239*F239</f>
        <v>0</v>
      </c>
    </row>
    <row r="240" spans="1:11" x14ac:dyDescent="0.2">
      <c r="A240" s="21" t="s">
        <v>1</v>
      </c>
      <c r="B240" s="21"/>
      <c r="C240" s="21"/>
      <c r="D240" s="21"/>
      <c r="E240" s="22"/>
      <c r="F240" s="57"/>
      <c r="G240" s="22"/>
      <c r="H240" s="22"/>
      <c r="I240" s="37"/>
      <c r="J240" s="22"/>
      <c r="K240" s="37"/>
    </row>
    <row r="241" spans="1:12" ht="32.25" x14ac:dyDescent="0.2">
      <c r="A241" s="21" t="s">
        <v>1</v>
      </c>
      <c r="B241" s="21"/>
      <c r="C241" s="36" t="s">
        <v>362</v>
      </c>
      <c r="D241" s="36" t="s">
        <v>34</v>
      </c>
      <c r="E241" s="37">
        <v>610</v>
      </c>
      <c r="F241" s="60">
        <v>20</v>
      </c>
      <c r="G241" s="22">
        <f t="shared" ref="G241:G245" si="43">E241+F241</f>
        <v>630</v>
      </c>
      <c r="H241" s="37"/>
      <c r="I241" s="37">
        <f t="shared" si="41"/>
        <v>0</v>
      </c>
      <c r="J241" s="37"/>
      <c r="K241" s="37">
        <f t="shared" si="42"/>
        <v>0</v>
      </c>
    </row>
    <row r="242" spans="1:12" ht="21.75" x14ac:dyDescent="0.2">
      <c r="A242" s="21"/>
      <c r="B242" s="21"/>
      <c r="C242" s="36" t="s">
        <v>363</v>
      </c>
      <c r="D242" s="36" t="s">
        <v>34</v>
      </c>
      <c r="E242" s="37">
        <v>66</v>
      </c>
      <c r="F242" s="60">
        <v>0</v>
      </c>
      <c r="G242" s="22">
        <f t="shared" si="43"/>
        <v>66</v>
      </c>
      <c r="H242" s="37"/>
      <c r="I242" s="37">
        <f t="shared" si="41"/>
        <v>0</v>
      </c>
      <c r="J242" s="37"/>
      <c r="K242" s="37">
        <f t="shared" si="42"/>
        <v>0</v>
      </c>
      <c r="L242" s="31"/>
    </row>
    <row r="243" spans="1:12" ht="21.75" x14ac:dyDescent="0.2">
      <c r="A243" s="21" t="s">
        <v>1</v>
      </c>
      <c r="B243" s="21"/>
      <c r="C243" s="36" t="s">
        <v>105</v>
      </c>
      <c r="D243" s="36" t="s">
        <v>10</v>
      </c>
      <c r="E243" s="37">
        <v>60</v>
      </c>
      <c r="F243" s="60">
        <v>0</v>
      </c>
      <c r="G243" s="22">
        <f t="shared" si="43"/>
        <v>60</v>
      </c>
      <c r="H243" s="37"/>
      <c r="I243" s="37">
        <f t="shared" si="41"/>
        <v>0</v>
      </c>
      <c r="J243" s="37"/>
      <c r="K243" s="37">
        <f t="shared" si="42"/>
        <v>0</v>
      </c>
    </row>
    <row r="244" spans="1:12" ht="21.75" x14ac:dyDescent="0.2">
      <c r="A244" s="21"/>
      <c r="B244" s="21"/>
      <c r="C244" s="36" t="s">
        <v>252</v>
      </c>
      <c r="D244" s="36" t="s">
        <v>10</v>
      </c>
      <c r="E244" s="37">
        <v>78</v>
      </c>
      <c r="F244" s="60">
        <v>0</v>
      </c>
      <c r="G244" s="22">
        <f t="shared" si="43"/>
        <v>78</v>
      </c>
      <c r="H244" s="37"/>
      <c r="I244" s="37">
        <f t="shared" si="41"/>
        <v>0</v>
      </c>
      <c r="J244" s="37"/>
      <c r="K244" s="37">
        <f t="shared" si="42"/>
        <v>0</v>
      </c>
    </row>
    <row r="245" spans="1:12" ht="21.75" x14ac:dyDescent="0.2">
      <c r="A245" s="21" t="s">
        <v>1</v>
      </c>
      <c r="B245" s="21"/>
      <c r="C245" s="36" t="s">
        <v>112</v>
      </c>
      <c r="D245" s="36" t="s">
        <v>113</v>
      </c>
      <c r="E245" s="37">
        <v>1</v>
      </c>
      <c r="F245" s="60">
        <v>0</v>
      </c>
      <c r="G245" s="22">
        <f t="shared" si="43"/>
        <v>1</v>
      </c>
      <c r="H245" s="37"/>
      <c r="I245" s="37">
        <f t="shared" si="41"/>
        <v>0</v>
      </c>
      <c r="J245" s="37"/>
      <c r="K245" s="37">
        <f t="shared" si="42"/>
        <v>0</v>
      </c>
    </row>
    <row r="246" spans="1:12" x14ac:dyDescent="0.2">
      <c r="A246" s="19" t="s">
        <v>1</v>
      </c>
      <c r="B246" s="19"/>
      <c r="C246" s="19" t="s">
        <v>48</v>
      </c>
      <c r="D246" s="19" t="s">
        <v>1</v>
      </c>
      <c r="E246" s="20"/>
      <c r="F246" s="55"/>
      <c r="G246" s="20"/>
      <c r="H246" s="20"/>
      <c r="I246" s="20">
        <f>SUM(I239:I245)</f>
        <v>0</v>
      </c>
      <c r="J246" s="20"/>
      <c r="K246" s="20">
        <f>SUM(K239:K245)</f>
        <v>0</v>
      </c>
    </row>
    <row r="247" spans="1:12" x14ac:dyDescent="0.2">
      <c r="A247" s="21" t="s">
        <v>1</v>
      </c>
      <c r="B247" s="21"/>
      <c r="C247" s="21" t="s">
        <v>1</v>
      </c>
      <c r="D247" s="21" t="s">
        <v>1</v>
      </c>
      <c r="E247" s="22"/>
      <c r="F247" s="57"/>
      <c r="G247" s="22"/>
      <c r="H247" s="22"/>
      <c r="I247" s="22"/>
      <c r="J247" s="22"/>
      <c r="K247" s="22"/>
    </row>
    <row r="248" spans="1:12" x14ac:dyDescent="0.2">
      <c r="A248" s="19" t="s">
        <v>1</v>
      </c>
      <c r="B248" s="19"/>
      <c r="C248" s="19" t="s">
        <v>392</v>
      </c>
      <c r="D248" s="19" t="s">
        <v>1</v>
      </c>
      <c r="E248" s="20"/>
      <c r="F248" s="55"/>
      <c r="G248" s="20"/>
      <c r="H248" s="20"/>
      <c r="I248" s="20"/>
      <c r="J248" s="20"/>
      <c r="K248" s="20"/>
    </row>
    <row r="249" spans="1:12" ht="21.75" x14ac:dyDescent="0.2">
      <c r="A249" s="21" t="s">
        <v>1</v>
      </c>
      <c r="B249" s="21"/>
      <c r="C249" s="36" t="s">
        <v>115</v>
      </c>
      <c r="D249" s="36" t="s">
        <v>10</v>
      </c>
      <c r="E249" s="37">
        <v>1</v>
      </c>
      <c r="F249" s="60">
        <v>0</v>
      </c>
      <c r="G249" s="22">
        <f t="shared" ref="G249:G264" si="44">E249+F249</f>
        <v>1</v>
      </c>
      <c r="H249" s="37"/>
      <c r="I249" s="37">
        <f>H249*F249</f>
        <v>0</v>
      </c>
      <c r="J249" s="37"/>
      <c r="K249" s="37">
        <f>J249*F249</f>
        <v>0</v>
      </c>
    </row>
    <row r="250" spans="1:12" ht="21.75" x14ac:dyDescent="0.2">
      <c r="A250" s="21"/>
      <c r="B250" s="21"/>
      <c r="C250" s="36" t="s">
        <v>256</v>
      </c>
      <c r="D250" s="36" t="s">
        <v>34</v>
      </c>
      <c r="E250" s="37">
        <v>22</v>
      </c>
      <c r="F250" s="60">
        <v>0</v>
      </c>
      <c r="G250" s="22">
        <f t="shared" si="44"/>
        <v>22</v>
      </c>
      <c r="H250" s="37"/>
      <c r="I250" s="37">
        <f>H250*F250</f>
        <v>0</v>
      </c>
      <c r="J250" s="37"/>
      <c r="K250" s="37">
        <f>J250*F250</f>
        <v>0</v>
      </c>
    </row>
    <row r="251" spans="1:12" ht="21.75" x14ac:dyDescent="0.2">
      <c r="A251" s="21" t="s">
        <v>1</v>
      </c>
      <c r="B251" s="21"/>
      <c r="C251" s="36" t="s">
        <v>386</v>
      </c>
      <c r="D251" s="36" t="s">
        <v>34</v>
      </c>
      <c r="E251" s="37">
        <v>295</v>
      </c>
      <c r="F251" s="60">
        <v>0</v>
      </c>
      <c r="G251" s="22">
        <f t="shared" si="44"/>
        <v>295</v>
      </c>
      <c r="H251" s="37"/>
      <c r="I251" s="37">
        <f>H251*F251</f>
        <v>0</v>
      </c>
      <c r="J251" s="37"/>
      <c r="K251" s="37">
        <f>J251*F251</f>
        <v>0</v>
      </c>
    </row>
    <row r="252" spans="1:12" ht="21.75" x14ac:dyDescent="0.2">
      <c r="A252" s="21" t="s">
        <v>1</v>
      </c>
      <c r="B252" s="21"/>
      <c r="C252" s="36" t="s">
        <v>355</v>
      </c>
      <c r="D252" s="36" t="s">
        <v>34</v>
      </c>
      <c r="E252" s="37">
        <v>1590</v>
      </c>
      <c r="F252" s="60">
        <v>75</v>
      </c>
      <c r="G252" s="22">
        <f t="shared" si="44"/>
        <v>1665</v>
      </c>
      <c r="H252" s="37"/>
      <c r="I252" s="37">
        <f>H252*F252</f>
        <v>0</v>
      </c>
      <c r="J252" s="37"/>
      <c r="K252" s="37">
        <f>J252*F252</f>
        <v>0</v>
      </c>
    </row>
    <row r="253" spans="1:12" ht="32.25" x14ac:dyDescent="0.2">
      <c r="A253" s="21"/>
      <c r="B253" s="21"/>
      <c r="C253" s="36" t="s">
        <v>356</v>
      </c>
      <c r="D253" s="36" t="s">
        <v>34</v>
      </c>
      <c r="E253" s="37">
        <v>14.71</v>
      </c>
      <c r="F253" s="60">
        <v>0</v>
      </c>
      <c r="G253" s="22">
        <f t="shared" si="44"/>
        <v>14.71</v>
      </c>
      <c r="H253" s="37"/>
      <c r="I253" s="37">
        <f>H253*F253</f>
        <v>0</v>
      </c>
      <c r="J253" s="37"/>
      <c r="K253" s="37">
        <f>J253*F253</f>
        <v>0</v>
      </c>
    </row>
    <row r="254" spans="1:12" s="28" customFormat="1" ht="23.25" x14ac:dyDescent="0.2">
      <c r="A254" s="26" t="s">
        <v>1</v>
      </c>
      <c r="B254" s="26"/>
      <c r="C254" s="38" t="s">
        <v>116</v>
      </c>
      <c r="D254" s="38" t="s">
        <v>1</v>
      </c>
      <c r="E254" s="39"/>
      <c r="F254" s="58"/>
      <c r="G254" s="22">
        <f t="shared" si="44"/>
        <v>0</v>
      </c>
      <c r="H254" s="39"/>
      <c r="I254" s="39"/>
      <c r="J254" s="39"/>
      <c r="K254" s="39"/>
    </row>
    <row r="255" spans="1:12" s="28" customFormat="1" x14ac:dyDescent="0.2">
      <c r="A255" s="29" t="s">
        <v>1</v>
      </c>
      <c r="B255" s="29"/>
      <c r="C255" s="36" t="s">
        <v>117</v>
      </c>
      <c r="D255" s="36" t="s">
        <v>10</v>
      </c>
      <c r="E255" s="37">
        <v>1</v>
      </c>
      <c r="F255" s="60">
        <v>0</v>
      </c>
      <c r="G255" s="22">
        <f t="shared" si="44"/>
        <v>1</v>
      </c>
      <c r="H255" s="37"/>
      <c r="I255" s="37">
        <f>H255*F255</f>
        <v>0</v>
      </c>
      <c r="J255" s="37"/>
      <c r="K255" s="37">
        <f>J255*F255</f>
        <v>0</v>
      </c>
    </row>
    <row r="256" spans="1:12" s="28" customFormat="1" ht="23.25" x14ac:dyDescent="0.2">
      <c r="A256" s="26" t="s">
        <v>1</v>
      </c>
      <c r="B256" s="26"/>
      <c r="C256" s="38" t="s">
        <v>118</v>
      </c>
      <c r="D256" s="38" t="s">
        <v>1</v>
      </c>
      <c r="E256" s="39"/>
      <c r="F256" s="58"/>
      <c r="G256" s="22">
        <f t="shared" si="44"/>
        <v>0</v>
      </c>
      <c r="H256" s="39"/>
      <c r="I256" s="39"/>
      <c r="J256" s="39"/>
      <c r="K256" s="39"/>
    </row>
    <row r="257" spans="1:11" s="28" customFormat="1" x14ac:dyDescent="0.2">
      <c r="A257" s="29" t="s">
        <v>1</v>
      </c>
      <c r="B257" s="29"/>
      <c r="C257" s="36" t="s">
        <v>119</v>
      </c>
      <c r="D257" s="36" t="s">
        <v>10</v>
      </c>
      <c r="E257" s="37">
        <v>6</v>
      </c>
      <c r="F257" s="60">
        <v>0</v>
      </c>
      <c r="G257" s="22">
        <f t="shared" si="44"/>
        <v>6</v>
      </c>
      <c r="H257" s="37"/>
      <c r="I257" s="37">
        <f>H257*F257</f>
        <v>0</v>
      </c>
      <c r="J257" s="37"/>
      <c r="K257" s="37">
        <f>J257*F257</f>
        <v>0</v>
      </c>
    </row>
    <row r="258" spans="1:11" s="28" customFormat="1" ht="21.75" x14ac:dyDescent="0.2">
      <c r="A258" s="29" t="s">
        <v>1</v>
      </c>
      <c r="B258" s="29"/>
      <c r="C258" s="36" t="s">
        <v>120</v>
      </c>
      <c r="D258" s="36" t="s">
        <v>10</v>
      </c>
      <c r="E258" s="37">
        <v>1</v>
      </c>
      <c r="F258" s="60">
        <v>0</v>
      </c>
      <c r="G258" s="22">
        <f t="shared" si="44"/>
        <v>1</v>
      </c>
      <c r="H258" s="37"/>
      <c r="I258" s="37">
        <f>H258*F258</f>
        <v>0</v>
      </c>
      <c r="J258" s="37"/>
      <c r="K258" s="37">
        <f>J258*F258</f>
        <v>0</v>
      </c>
    </row>
    <row r="259" spans="1:11" s="28" customFormat="1" ht="14.25" customHeight="1" x14ac:dyDescent="0.2">
      <c r="A259" s="29" t="s">
        <v>1</v>
      </c>
      <c r="B259" s="29"/>
      <c r="C259" s="36" t="s">
        <v>121</v>
      </c>
      <c r="D259" s="36" t="s">
        <v>10</v>
      </c>
      <c r="E259" s="37">
        <v>107</v>
      </c>
      <c r="F259" s="60">
        <v>-6</v>
      </c>
      <c r="G259" s="22">
        <f t="shared" si="44"/>
        <v>101</v>
      </c>
      <c r="H259" s="37"/>
      <c r="I259" s="37">
        <f>H259*F259</f>
        <v>0</v>
      </c>
      <c r="J259" s="37"/>
      <c r="K259" s="37">
        <f>J259*F259</f>
        <v>0</v>
      </c>
    </row>
    <row r="260" spans="1:11" s="28" customFormat="1" ht="23.25" x14ac:dyDescent="0.2">
      <c r="A260" s="26" t="s">
        <v>1</v>
      </c>
      <c r="B260" s="26"/>
      <c r="C260" s="38" t="s">
        <v>122</v>
      </c>
      <c r="D260" s="38" t="s">
        <v>1</v>
      </c>
      <c r="E260" s="39"/>
      <c r="F260" s="58"/>
      <c r="G260" s="22"/>
      <c r="H260" s="39"/>
      <c r="I260" s="39"/>
      <c r="J260" s="39"/>
      <c r="K260" s="39"/>
    </row>
    <row r="261" spans="1:11" x14ac:dyDescent="0.2">
      <c r="A261" s="21" t="s">
        <v>1</v>
      </c>
      <c r="B261" s="21"/>
      <c r="C261" s="36" t="s">
        <v>123</v>
      </c>
      <c r="D261" s="36" t="s">
        <v>10</v>
      </c>
      <c r="E261" s="37">
        <f>E262+E263</f>
        <v>77</v>
      </c>
      <c r="F261" s="60">
        <v>0</v>
      </c>
      <c r="G261" s="22">
        <f t="shared" si="44"/>
        <v>77</v>
      </c>
      <c r="H261" s="37"/>
      <c r="I261" s="37">
        <f>H261*F261</f>
        <v>0</v>
      </c>
      <c r="J261" s="37"/>
      <c r="K261" s="37">
        <f>J261*F261</f>
        <v>0</v>
      </c>
    </row>
    <row r="262" spans="1:11" x14ac:dyDescent="0.2">
      <c r="A262" s="21" t="s">
        <v>1</v>
      </c>
      <c r="B262" s="21"/>
      <c r="C262" s="36" t="s">
        <v>297</v>
      </c>
      <c r="D262" s="36" t="s">
        <v>10</v>
      </c>
      <c r="E262" s="37">
        <v>30</v>
      </c>
      <c r="F262" s="60">
        <v>0</v>
      </c>
      <c r="G262" s="22">
        <f t="shared" si="44"/>
        <v>30</v>
      </c>
      <c r="H262" s="37"/>
      <c r="I262" s="37">
        <f>H262*F262</f>
        <v>0</v>
      </c>
      <c r="J262" s="37"/>
      <c r="K262" s="37">
        <f>J262*F262</f>
        <v>0</v>
      </c>
    </row>
    <row r="263" spans="1:11" x14ac:dyDescent="0.2">
      <c r="A263" s="21"/>
      <c r="B263" s="21"/>
      <c r="C263" s="36" t="s">
        <v>298</v>
      </c>
      <c r="D263" s="36" t="s">
        <v>10</v>
      </c>
      <c r="E263" s="37">
        <v>47</v>
      </c>
      <c r="F263" s="60">
        <v>0</v>
      </c>
      <c r="G263" s="22">
        <f t="shared" si="44"/>
        <v>47</v>
      </c>
      <c r="H263" s="37"/>
      <c r="I263" s="37">
        <f>H263*F263</f>
        <v>0</v>
      </c>
      <c r="J263" s="37"/>
      <c r="K263" s="37">
        <f>J263*F263</f>
        <v>0</v>
      </c>
    </row>
    <row r="264" spans="1:11" ht="21.75" x14ac:dyDescent="0.2">
      <c r="A264" s="21" t="s">
        <v>1</v>
      </c>
      <c r="B264" s="21"/>
      <c r="C264" s="36" t="s">
        <v>112</v>
      </c>
      <c r="D264" s="36" t="s">
        <v>113</v>
      </c>
      <c r="E264" s="37">
        <v>1</v>
      </c>
      <c r="F264" s="60">
        <v>0</v>
      </c>
      <c r="G264" s="22">
        <f t="shared" si="44"/>
        <v>1</v>
      </c>
      <c r="H264" s="37"/>
      <c r="I264" s="37">
        <f>H264*F264</f>
        <v>0</v>
      </c>
      <c r="J264" s="37"/>
      <c r="K264" s="37">
        <f>J264*F264</f>
        <v>0</v>
      </c>
    </row>
    <row r="265" spans="1:11" x14ac:dyDescent="0.2">
      <c r="A265" s="19" t="s">
        <v>1</v>
      </c>
      <c r="B265" s="19"/>
      <c r="C265" s="19" t="s">
        <v>393</v>
      </c>
      <c r="D265" s="19" t="s">
        <v>1</v>
      </c>
      <c r="E265" s="20"/>
      <c r="F265" s="55"/>
      <c r="G265" s="20"/>
      <c r="H265" s="20"/>
      <c r="I265" s="20">
        <f>SUM(I249:I264)</f>
        <v>0</v>
      </c>
      <c r="J265" s="20"/>
      <c r="K265" s="20">
        <f>SUM(K249:K264)</f>
        <v>0</v>
      </c>
    </row>
    <row r="266" spans="1:11" x14ac:dyDescent="0.2">
      <c r="A266" s="21" t="s">
        <v>1</v>
      </c>
      <c r="B266" s="21"/>
      <c r="C266" s="21" t="s">
        <v>1</v>
      </c>
      <c r="D266" s="21" t="s">
        <v>1</v>
      </c>
      <c r="E266" s="22"/>
      <c r="F266" s="57"/>
      <c r="G266" s="22"/>
      <c r="H266" s="22"/>
      <c r="I266" s="22"/>
      <c r="J266" s="22"/>
      <c r="K266" s="22"/>
    </row>
    <row r="267" spans="1:11" ht="23.25" x14ac:dyDescent="0.2">
      <c r="A267" s="19" t="s">
        <v>1</v>
      </c>
      <c r="B267" s="19"/>
      <c r="C267" s="19" t="s">
        <v>58</v>
      </c>
      <c r="D267" s="19" t="s">
        <v>1</v>
      </c>
      <c r="E267" s="20"/>
      <c r="F267" s="55"/>
      <c r="G267" s="20"/>
      <c r="H267" s="20"/>
      <c r="I267" s="20"/>
      <c r="J267" s="20"/>
      <c r="K267" s="20"/>
    </row>
    <row r="268" spans="1:11" ht="55.5" customHeight="1" x14ac:dyDescent="0.2">
      <c r="A268" s="21" t="s">
        <v>1</v>
      </c>
      <c r="B268" s="21"/>
      <c r="C268" s="21" t="s">
        <v>124</v>
      </c>
      <c r="D268" s="21" t="s">
        <v>10</v>
      </c>
      <c r="E268" s="22">
        <v>3</v>
      </c>
      <c r="F268" s="57">
        <v>1</v>
      </c>
      <c r="G268" s="22">
        <f t="shared" ref="G268:G269" si="45">E268+F268</f>
        <v>4</v>
      </c>
      <c r="H268" s="22"/>
      <c r="I268" s="37">
        <f>H268*F268</f>
        <v>0</v>
      </c>
      <c r="J268" s="22"/>
      <c r="K268" s="37">
        <f>J268*F268</f>
        <v>0</v>
      </c>
    </row>
    <row r="269" spans="1:11" x14ac:dyDescent="0.2">
      <c r="A269" s="21"/>
      <c r="B269" s="21"/>
      <c r="C269" s="36" t="s">
        <v>358</v>
      </c>
      <c r="D269" s="36" t="s">
        <v>34</v>
      </c>
      <c r="E269" s="22">
        <v>85</v>
      </c>
      <c r="F269" s="57">
        <v>0</v>
      </c>
      <c r="G269" s="22">
        <f t="shared" si="45"/>
        <v>85</v>
      </c>
      <c r="H269" s="37"/>
      <c r="I269" s="37">
        <f>H269*F269</f>
        <v>0</v>
      </c>
      <c r="J269" s="37"/>
      <c r="K269" s="37">
        <f>J269*F269</f>
        <v>0</v>
      </c>
    </row>
    <row r="270" spans="1:11" x14ac:dyDescent="0.2">
      <c r="A270" s="21"/>
      <c r="B270" s="21"/>
      <c r="C270" s="21"/>
      <c r="D270" s="21"/>
      <c r="E270" s="22"/>
      <c r="F270" s="57"/>
      <c r="G270" s="22"/>
      <c r="H270" s="22"/>
      <c r="I270" s="22"/>
      <c r="J270" s="22"/>
      <c r="K270" s="22"/>
    </row>
    <row r="271" spans="1:11" ht="23.25" x14ac:dyDescent="0.2">
      <c r="A271" s="19" t="s">
        <v>1</v>
      </c>
      <c r="B271" s="19"/>
      <c r="C271" s="19" t="s">
        <v>59</v>
      </c>
      <c r="D271" s="19" t="s">
        <v>1</v>
      </c>
      <c r="E271" s="20"/>
      <c r="F271" s="55"/>
      <c r="G271" s="20"/>
      <c r="H271" s="20"/>
      <c r="I271" s="20">
        <f>SUM(I268:I270)</f>
        <v>0</v>
      </c>
      <c r="J271" s="20"/>
      <c r="K271" s="20">
        <f>SUM(K268:K270)</f>
        <v>0</v>
      </c>
    </row>
    <row r="272" spans="1:11" x14ac:dyDescent="0.2">
      <c r="A272" s="21" t="s">
        <v>1</v>
      </c>
      <c r="B272" s="21"/>
      <c r="C272" s="21" t="s">
        <v>1</v>
      </c>
      <c r="D272" s="21" t="s">
        <v>1</v>
      </c>
      <c r="E272" s="22"/>
      <c r="F272" s="57"/>
      <c r="G272" s="22"/>
      <c r="H272" s="22"/>
      <c r="I272" s="22"/>
      <c r="J272" s="22"/>
      <c r="K272" s="22"/>
    </row>
    <row r="273" spans="1:11" ht="23.25" x14ac:dyDescent="0.2">
      <c r="A273" s="19" t="s">
        <v>1</v>
      </c>
      <c r="B273" s="19"/>
      <c r="C273" s="19" t="s">
        <v>60</v>
      </c>
      <c r="D273" s="19" t="s">
        <v>1</v>
      </c>
      <c r="E273" s="20"/>
      <c r="F273" s="55"/>
      <c r="G273" s="20"/>
      <c r="H273" s="20"/>
      <c r="I273" s="20"/>
      <c r="J273" s="20"/>
      <c r="K273" s="20"/>
    </row>
    <row r="274" spans="1:11" ht="42.75" x14ac:dyDescent="0.2">
      <c r="A274" s="21" t="s">
        <v>1</v>
      </c>
      <c r="B274" s="21"/>
      <c r="C274" s="35" t="s">
        <v>265</v>
      </c>
      <c r="D274" s="35" t="s">
        <v>10</v>
      </c>
      <c r="E274" s="41">
        <v>1</v>
      </c>
      <c r="F274" s="60">
        <v>0</v>
      </c>
      <c r="G274" s="22">
        <f>E274+F274</f>
        <v>1</v>
      </c>
      <c r="H274" s="22"/>
      <c r="I274" s="37">
        <f>H274*F274</f>
        <v>0</v>
      </c>
      <c r="J274" s="22"/>
      <c r="K274" s="37">
        <f>J274*F274</f>
        <v>0</v>
      </c>
    </row>
    <row r="275" spans="1:11" ht="23.25" x14ac:dyDescent="0.2">
      <c r="A275" s="19" t="s">
        <v>1</v>
      </c>
      <c r="B275" s="19"/>
      <c r="C275" s="19" t="s">
        <v>61</v>
      </c>
      <c r="D275" s="19" t="s">
        <v>1</v>
      </c>
      <c r="E275" s="20"/>
      <c r="F275" s="55"/>
      <c r="G275" s="20"/>
      <c r="H275" s="20"/>
      <c r="I275" s="20">
        <f>SUM(I274)</f>
        <v>0</v>
      </c>
      <c r="J275" s="20"/>
      <c r="K275" s="20">
        <f>SUM(K274)</f>
        <v>0</v>
      </c>
    </row>
    <row r="276" spans="1:11" x14ac:dyDescent="0.2">
      <c r="A276" s="21" t="s">
        <v>1</v>
      </c>
      <c r="B276" s="21"/>
      <c r="C276" s="21" t="s">
        <v>1</v>
      </c>
      <c r="D276" s="21" t="s">
        <v>1</v>
      </c>
      <c r="E276" s="22"/>
      <c r="F276" s="57"/>
      <c r="G276" s="22"/>
      <c r="H276" s="22"/>
      <c r="I276" s="22"/>
      <c r="J276" s="22"/>
      <c r="K276" s="22"/>
    </row>
    <row r="277" spans="1:11" x14ac:dyDescent="0.2">
      <c r="A277" s="19" t="s">
        <v>1</v>
      </c>
      <c r="B277" s="19"/>
      <c r="C277" s="19" t="s">
        <v>62</v>
      </c>
      <c r="D277" s="19" t="s">
        <v>1</v>
      </c>
      <c r="E277" s="20"/>
      <c r="F277" s="55"/>
      <c r="G277" s="20"/>
      <c r="H277" s="20"/>
      <c r="I277" s="20"/>
      <c r="J277" s="20"/>
      <c r="K277" s="20"/>
    </row>
    <row r="278" spans="1:11" ht="21.75" x14ac:dyDescent="0.2">
      <c r="A278" s="19"/>
      <c r="B278" s="21"/>
      <c r="C278" s="36" t="s">
        <v>357</v>
      </c>
      <c r="D278" s="35" t="s">
        <v>34</v>
      </c>
      <c r="E278" s="41">
        <v>56</v>
      </c>
      <c r="F278" s="60">
        <v>150</v>
      </c>
      <c r="G278" s="22">
        <f t="shared" ref="G278:G280" si="46">E278+F278</f>
        <v>206</v>
      </c>
      <c r="H278" s="22"/>
      <c r="I278" s="37">
        <f>H278*F278</f>
        <v>0</v>
      </c>
      <c r="J278" s="22"/>
      <c r="K278" s="37">
        <f>J278*F278</f>
        <v>0</v>
      </c>
    </row>
    <row r="279" spans="1:11" ht="32.25" x14ac:dyDescent="0.2">
      <c r="A279" s="19"/>
      <c r="B279" s="21"/>
      <c r="C279" s="36" t="s">
        <v>373</v>
      </c>
      <c r="D279" s="35" t="s">
        <v>34</v>
      </c>
      <c r="E279" s="41">
        <v>52</v>
      </c>
      <c r="F279" s="60">
        <v>150</v>
      </c>
      <c r="G279" s="22">
        <f t="shared" si="46"/>
        <v>202</v>
      </c>
      <c r="H279" s="22"/>
      <c r="I279" s="37">
        <f>H279*F279</f>
        <v>0</v>
      </c>
      <c r="J279" s="22"/>
      <c r="K279" s="37">
        <f>J279*F279</f>
        <v>0</v>
      </c>
    </row>
    <row r="280" spans="1:11" ht="32.25" x14ac:dyDescent="0.2">
      <c r="A280" s="21" t="s">
        <v>1</v>
      </c>
      <c r="B280" s="21"/>
      <c r="C280" s="35" t="s">
        <v>125</v>
      </c>
      <c r="D280" s="35" t="s">
        <v>10</v>
      </c>
      <c r="E280" s="41">
        <v>2</v>
      </c>
      <c r="F280" s="60">
        <v>5</v>
      </c>
      <c r="G280" s="22">
        <f t="shared" si="46"/>
        <v>7</v>
      </c>
      <c r="H280" s="22"/>
      <c r="I280" s="37">
        <f>H280*F280</f>
        <v>0</v>
      </c>
      <c r="J280" s="22"/>
      <c r="K280" s="37">
        <f>J280*F280</f>
        <v>0</v>
      </c>
    </row>
    <row r="281" spans="1:11" x14ac:dyDescent="0.2">
      <c r="A281" s="19" t="s">
        <v>1</v>
      </c>
      <c r="B281" s="19"/>
      <c r="C281" s="19" t="s">
        <v>63</v>
      </c>
      <c r="D281" s="19" t="s">
        <v>1</v>
      </c>
      <c r="E281" s="20"/>
      <c r="F281" s="55"/>
      <c r="G281" s="20"/>
      <c r="H281" s="20"/>
      <c r="I281" s="20">
        <f>SUM(I278:I280)</f>
        <v>0</v>
      </c>
      <c r="J281" s="20"/>
      <c r="K281" s="20">
        <f>SUM(K278:K280)</f>
        <v>0</v>
      </c>
    </row>
    <row r="282" spans="1:11" x14ac:dyDescent="0.2">
      <c r="A282" s="21" t="s">
        <v>1</v>
      </c>
      <c r="B282" s="21"/>
      <c r="C282" s="21" t="s">
        <v>1</v>
      </c>
      <c r="D282" s="21" t="s">
        <v>1</v>
      </c>
      <c r="E282" s="22"/>
      <c r="F282" s="57"/>
      <c r="G282" s="22"/>
      <c r="H282" s="22"/>
      <c r="I282" s="22"/>
      <c r="J282" s="22"/>
      <c r="K282" s="22"/>
    </row>
    <row r="283" spans="1:11" ht="23.25" x14ac:dyDescent="0.2">
      <c r="A283" s="19" t="s">
        <v>1</v>
      </c>
      <c r="B283" s="19"/>
      <c r="C283" s="19" t="s">
        <v>64</v>
      </c>
      <c r="D283" s="19" t="s">
        <v>1</v>
      </c>
      <c r="E283" s="20"/>
      <c r="F283" s="55"/>
      <c r="G283" s="20"/>
      <c r="H283" s="20"/>
      <c r="I283" s="20"/>
      <c r="J283" s="20"/>
      <c r="K283" s="20"/>
    </row>
    <row r="284" spans="1:11" ht="21.75" x14ac:dyDescent="0.2">
      <c r="A284" s="21" t="s">
        <v>1</v>
      </c>
      <c r="B284" s="21"/>
      <c r="C284" s="29" t="s">
        <v>325</v>
      </c>
      <c r="D284" s="29" t="s">
        <v>10</v>
      </c>
      <c r="E284" s="30">
        <v>1050</v>
      </c>
      <c r="F284" s="57">
        <v>0</v>
      </c>
      <c r="G284" s="22">
        <f t="shared" ref="G284:G288" si="47">E284+F284</f>
        <v>1050</v>
      </c>
      <c r="H284" s="30"/>
      <c r="I284" s="37">
        <f>H284*F284</f>
        <v>0</v>
      </c>
      <c r="J284" s="30"/>
      <c r="K284" s="37">
        <f>J284*F284</f>
        <v>0</v>
      </c>
    </row>
    <row r="285" spans="1:11" x14ac:dyDescent="0.2">
      <c r="A285" s="21" t="s">
        <v>1</v>
      </c>
      <c r="B285" s="21"/>
      <c r="C285" s="29" t="s">
        <v>326</v>
      </c>
      <c r="D285" s="29" t="s">
        <v>10</v>
      </c>
      <c r="E285" s="30">
        <v>230</v>
      </c>
      <c r="F285" s="57">
        <v>0</v>
      </c>
      <c r="G285" s="22">
        <f t="shared" si="47"/>
        <v>230</v>
      </c>
      <c r="H285" s="30"/>
      <c r="I285" s="37">
        <f>H285*F285</f>
        <v>0</v>
      </c>
      <c r="J285" s="30"/>
      <c r="K285" s="37">
        <f>J285*F285</f>
        <v>0</v>
      </c>
    </row>
    <row r="286" spans="1:11" x14ac:dyDescent="0.2">
      <c r="A286" s="21" t="s">
        <v>1</v>
      </c>
      <c r="B286" s="21"/>
      <c r="C286" s="29" t="s">
        <v>327</v>
      </c>
      <c r="D286" s="29" t="s">
        <v>34</v>
      </c>
      <c r="E286" s="30">
        <v>800</v>
      </c>
      <c r="F286" s="57">
        <v>0</v>
      </c>
      <c r="G286" s="22">
        <f t="shared" si="47"/>
        <v>800</v>
      </c>
      <c r="H286" s="30"/>
      <c r="I286" s="37">
        <f>H286*F286</f>
        <v>0</v>
      </c>
      <c r="J286" s="30"/>
      <c r="K286" s="37">
        <f>J286*F286</f>
        <v>0</v>
      </c>
    </row>
    <row r="287" spans="1:11" x14ac:dyDescent="0.2">
      <c r="A287" s="21" t="s">
        <v>1</v>
      </c>
      <c r="B287" s="21"/>
      <c r="C287" s="29" t="s">
        <v>328</v>
      </c>
      <c r="D287" s="29" t="s">
        <v>34</v>
      </c>
      <c r="E287" s="30">
        <v>1930</v>
      </c>
      <c r="F287" s="57">
        <v>0</v>
      </c>
      <c r="G287" s="22">
        <f t="shared" si="47"/>
        <v>1930</v>
      </c>
      <c r="H287" s="30"/>
      <c r="I287" s="37">
        <f>H287*F287</f>
        <v>0</v>
      </c>
      <c r="J287" s="30"/>
      <c r="K287" s="37">
        <f>J287*F287</f>
        <v>0</v>
      </c>
    </row>
    <row r="288" spans="1:11" ht="21.75" x14ac:dyDescent="0.2">
      <c r="A288" s="21" t="s">
        <v>1</v>
      </c>
      <c r="B288" s="21"/>
      <c r="C288" s="29" t="s">
        <v>106</v>
      </c>
      <c r="D288" s="29" t="s">
        <v>10</v>
      </c>
      <c r="E288" s="30">
        <v>1</v>
      </c>
      <c r="F288" s="57">
        <v>0</v>
      </c>
      <c r="G288" s="22">
        <f t="shared" si="47"/>
        <v>1</v>
      </c>
      <c r="H288" s="30"/>
      <c r="I288" s="37">
        <f>H288*F288</f>
        <v>0</v>
      </c>
      <c r="J288" s="30"/>
      <c r="K288" s="37">
        <f>J288*F288</f>
        <v>0</v>
      </c>
    </row>
    <row r="289" spans="1:11" ht="23.25" x14ac:dyDescent="0.2">
      <c r="A289" s="19" t="s">
        <v>1</v>
      </c>
      <c r="B289" s="19"/>
      <c r="C289" s="19" t="s">
        <v>84</v>
      </c>
      <c r="D289" s="19" t="s">
        <v>1</v>
      </c>
      <c r="E289" s="20"/>
      <c r="F289" s="55"/>
      <c r="G289" s="20"/>
      <c r="H289" s="20"/>
      <c r="I289" s="20">
        <f>SUM(I284:I288)</f>
        <v>0</v>
      </c>
      <c r="J289" s="20"/>
      <c r="K289" s="20">
        <f>SUM(K284:K288)</f>
        <v>0</v>
      </c>
    </row>
    <row r="290" spans="1:11" x14ac:dyDescent="0.2">
      <c r="A290" s="21" t="s">
        <v>1</v>
      </c>
      <c r="B290" s="21"/>
      <c r="C290" s="21" t="s">
        <v>1</v>
      </c>
      <c r="D290" s="21" t="s">
        <v>1</v>
      </c>
      <c r="E290" s="22"/>
      <c r="F290" s="57"/>
      <c r="G290" s="22"/>
      <c r="H290" s="22"/>
      <c r="I290" s="22"/>
      <c r="J290" s="22"/>
      <c r="K290" s="22"/>
    </row>
    <row r="291" spans="1:11" x14ac:dyDescent="0.2">
      <c r="A291" s="19" t="s">
        <v>1</v>
      </c>
      <c r="B291" s="19"/>
      <c r="C291" s="19" t="s">
        <v>85</v>
      </c>
      <c r="D291" s="19" t="s">
        <v>1</v>
      </c>
      <c r="E291" s="20"/>
      <c r="F291" s="55"/>
      <c r="G291" s="20"/>
      <c r="H291" s="20"/>
      <c r="I291" s="20"/>
      <c r="J291" s="20"/>
      <c r="K291" s="20"/>
    </row>
    <row r="292" spans="1:11" ht="42.75" x14ac:dyDescent="0.2">
      <c r="A292" s="21" t="s">
        <v>1</v>
      </c>
      <c r="B292" s="21"/>
      <c r="C292" s="21" t="s">
        <v>131</v>
      </c>
      <c r="D292" s="21" t="s">
        <v>132</v>
      </c>
      <c r="E292" s="22">
        <v>12</v>
      </c>
      <c r="F292" s="57">
        <v>0</v>
      </c>
      <c r="G292" s="22">
        <f t="shared" ref="G292:G300" si="48">E292+F292</f>
        <v>12</v>
      </c>
      <c r="H292" s="22"/>
      <c r="I292" s="37">
        <f t="shared" ref="I292:I300" si="49">H292*F292</f>
        <v>0</v>
      </c>
      <c r="J292" s="22"/>
      <c r="K292" s="37">
        <f>J292*F292</f>
        <v>0</v>
      </c>
    </row>
    <row r="293" spans="1:11" ht="53.25" x14ac:dyDescent="0.2">
      <c r="A293" s="21" t="s">
        <v>1</v>
      </c>
      <c r="B293" s="21"/>
      <c r="C293" s="21" t="s">
        <v>133</v>
      </c>
      <c r="D293" s="21" t="s">
        <v>132</v>
      </c>
      <c r="E293" s="22">
        <v>12</v>
      </c>
      <c r="F293" s="57">
        <v>0</v>
      </c>
      <c r="G293" s="22">
        <f t="shared" si="48"/>
        <v>12</v>
      </c>
      <c r="H293" s="22"/>
      <c r="I293" s="37">
        <f t="shared" si="49"/>
        <v>0</v>
      </c>
      <c r="J293" s="22"/>
      <c r="K293" s="37">
        <f t="shared" ref="K293:K300" si="50">J293*F293</f>
        <v>0</v>
      </c>
    </row>
    <row r="294" spans="1:11" ht="42.75" x14ac:dyDescent="0.2">
      <c r="A294" s="21" t="s">
        <v>1</v>
      </c>
      <c r="B294" s="21"/>
      <c r="C294" s="21" t="s">
        <v>134</v>
      </c>
      <c r="D294" s="21" t="s">
        <v>132</v>
      </c>
      <c r="E294" s="22">
        <v>6</v>
      </c>
      <c r="F294" s="57">
        <v>0</v>
      </c>
      <c r="G294" s="22">
        <f t="shared" si="48"/>
        <v>6</v>
      </c>
      <c r="H294" s="22"/>
      <c r="I294" s="37">
        <f t="shared" si="49"/>
        <v>0</v>
      </c>
      <c r="J294" s="22"/>
      <c r="K294" s="37">
        <f t="shared" si="50"/>
        <v>0</v>
      </c>
    </row>
    <row r="295" spans="1:11" ht="42.75" x14ac:dyDescent="0.2">
      <c r="A295" s="21" t="s">
        <v>1</v>
      </c>
      <c r="B295" s="21"/>
      <c r="C295" s="21" t="s">
        <v>135</v>
      </c>
      <c r="D295" s="21" t="s">
        <v>132</v>
      </c>
      <c r="E295" s="22">
        <v>10</v>
      </c>
      <c r="F295" s="57">
        <v>0</v>
      </c>
      <c r="G295" s="22">
        <f t="shared" si="48"/>
        <v>10</v>
      </c>
      <c r="H295" s="22"/>
      <c r="I295" s="37">
        <f t="shared" si="49"/>
        <v>0</v>
      </c>
      <c r="J295" s="22"/>
      <c r="K295" s="37">
        <f t="shared" si="50"/>
        <v>0</v>
      </c>
    </row>
    <row r="296" spans="1:11" s="28" customFormat="1" ht="23.25" x14ac:dyDescent="0.2">
      <c r="A296" s="26" t="s">
        <v>1</v>
      </c>
      <c r="B296" s="26"/>
      <c r="C296" s="26" t="s">
        <v>138</v>
      </c>
      <c r="D296" s="26" t="s">
        <v>1</v>
      </c>
      <c r="E296" s="27"/>
      <c r="F296" s="56"/>
      <c r="G296" s="22">
        <f t="shared" si="48"/>
        <v>0</v>
      </c>
      <c r="H296" s="27"/>
      <c r="I296" s="37">
        <f t="shared" si="49"/>
        <v>0</v>
      </c>
      <c r="J296" s="27"/>
      <c r="K296" s="37">
        <f t="shared" si="50"/>
        <v>0</v>
      </c>
    </row>
    <row r="297" spans="1:11" s="28" customFormat="1" x14ac:dyDescent="0.2">
      <c r="A297" s="29" t="s">
        <v>1</v>
      </c>
      <c r="B297" s="29"/>
      <c r="C297" s="29" t="s">
        <v>299</v>
      </c>
      <c r="D297" s="29" t="s">
        <v>34</v>
      </c>
      <c r="E297" s="30">
        <v>192</v>
      </c>
      <c r="F297" s="57">
        <v>0</v>
      </c>
      <c r="G297" s="22">
        <f t="shared" si="48"/>
        <v>192</v>
      </c>
      <c r="H297" s="30"/>
      <c r="I297" s="37">
        <f t="shared" si="49"/>
        <v>0</v>
      </c>
      <c r="J297" s="30"/>
      <c r="K297" s="37">
        <f t="shared" si="50"/>
        <v>0</v>
      </c>
    </row>
    <row r="298" spans="1:11" s="28" customFormat="1" x14ac:dyDescent="0.2">
      <c r="A298" s="26" t="s">
        <v>1</v>
      </c>
      <c r="B298" s="26"/>
      <c r="C298" s="26" t="s">
        <v>142</v>
      </c>
      <c r="D298" s="26" t="s">
        <v>1</v>
      </c>
      <c r="E298" s="27"/>
      <c r="F298" s="56"/>
      <c r="G298" s="22">
        <f t="shared" si="48"/>
        <v>0</v>
      </c>
      <c r="H298" s="27"/>
      <c r="I298" s="37">
        <f t="shared" si="49"/>
        <v>0</v>
      </c>
      <c r="J298" s="27"/>
      <c r="K298" s="37">
        <f t="shared" si="50"/>
        <v>0</v>
      </c>
    </row>
    <row r="299" spans="1:11" x14ac:dyDescent="0.2">
      <c r="A299" s="21" t="s">
        <v>1</v>
      </c>
      <c r="B299" s="21"/>
      <c r="C299" s="21" t="s">
        <v>143</v>
      </c>
      <c r="D299" s="21" t="s">
        <v>144</v>
      </c>
      <c r="E299" s="22">
        <v>40</v>
      </c>
      <c r="F299" s="57">
        <v>0</v>
      </c>
      <c r="G299" s="22">
        <f t="shared" si="48"/>
        <v>40</v>
      </c>
      <c r="H299" s="22"/>
      <c r="I299" s="37">
        <f t="shared" si="49"/>
        <v>0</v>
      </c>
      <c r="J299" s="22"/>
      <c r="K299" s="37">
        <f t="shared" si="50"/>
        <v>0</v>
      </c>
    </row>
    <row r="300" spans="1:11" ht="21.75" x14ac:dyDescent="0.2">
      <c r="A300" s="21" t="s">
        <v>1</v>
      </c>
      <c r="B300" s="21"/>
      <c r="C300" s="21" t="s">
        <v>112</v>
      </c>
      <c r="D300" s="21" t="s">
        <v>113</v>
      </c>
      <c r="E300" s="22">
        <v>1</v>
      </c>
      <c r="F300" s="57">
        <v>0</v>
      </c>
      <c r="G300" s="22">
        <f t="shared" si="48"/>
        <v>1</v>
      </c>
      <c r="H300" s="22"/>
      <c r="I300" s="37">
        <f t="shared" si="49"/>
        <v>0</v>
      </c>
      <c r="J300" s="22"/>
      <c r="K300" s="37">
        <f t="shared" si="50"/>
        <v>0</v>
      </c>
    </row>
    <row r="301" spans="1:11" x14ac:dyDescent="0.2">
      <c r="A301" s="19" t="s">
        <v>1</v>
      </c>
      <c r="B301" s="19"/>
      <c r="C301" s="19" t="s">
        <v>97</v>
      </c>
      <c r="D301" s="19" t="s">
        <v>1</v>
      </c>
      <c r="E301" s="20"/>
      <c r="F301" s="55"/>
      <c r="G301" s="20"/>
      <c r="H301" s="20"/>
      <c r="I301" s="20">
        <f>SUM(I292:I300)</f>
        <v>0</v>
      </c>
      <c r="J301" s="20"/>
      <c r="K301" s="20">
        <f>SUM(K292:K300)</f>
        <v>0</v>
      </c>
    </row>
    <row r="302" spans="1:11" x14ac:dyDescent="0.2">
      <c r="A302" s="21" t="s">
        <v>1</v>
      </c>
      <c r="B302" s="21"/>
      <c r="C302" s="21" t="s">
        <v>1</v>
      </c>
      <c r="D302" s="21" t="s">
        <v>1</v>
      </c>
      <c r="E302" s="22"/>
      <c r="F302" s="57"/>
      <c r="G302" s="22"/>
      <c r="H302" s="22"/>
      <c r="I302" s="22"/>
      <c r="J302" s="22"/>
      <c r="K302" s="22"/>
    </row>
    <row r="303" spans="1:11" x14ac:dyDescent="0.2">
      <c r="A303" s="19" t="s">
        <v>1</v>
      </c>
      <c r="B303" s="19"/>
      <c r="C303" s="19" t="s">
        <v>145</v>
      </c>
      <c r="D303" s="19" t="s">
        <v>1</v>
      </c>
      <c r="E303" s="20"/>
      <c r="F303" s="55"/>
      <c r="G303" s="20"/>
      <c r="H303" s="20"/>
      <c r="I303" s="20"/>
      <c r="J303" s="20"/>
      <c r="K303" s="20"/>
    </row>
    <row r="304" spans="1:11" ht="21.75" x14ac:dyDescent="0.2">
      <c r="A304" s="21" t="s">
        <v>1</v>
      </c>
      <c r="B304" s="35"/>
      <c r="C304" s="35" t="s">
        <v>351</v>
      </c>
      <c r="D304" s="35" t="s">
        <v>34</v>
      </c>
      <c r="E304" s="41">
        <f>E305+E306+E307+E308+E309+100</f>
        <v>9638</v>
      </c>
      <c r="F304" s="60">
        <v>340</v>
      </c>
      <c r="G304" s="22">
        <f t="shared" ref="G304:G309" si="51">E304+F304</f>
        <v>9978</v>
      </c>
      <c r="H304" s="41"/>
      <c r="I304" s="37">
        <f t="shared" ref="I304:I317" si="52">H304*F304</f>
        <v>0</v>
      </c>
      <c r="J304" s="41"/>
      <c r="K304" s="37">
        <f t="shared" ref="K304:K309" si="53">J304*F304</f>
        <v>0</v>
      </c>
    </row>
    <row r="305" spans="1:11" ht="21.75" x14ac:dyDescent="0.2">
      <c r="A305" s="21" t="s">
        <v>1</v>
      </c>
      <c r="B305" s="35"/>
      <c r="C305" s="35" t="s">
        <v>146</v>
      </c>
      <c r="D305" s="35" t="s">
        <v>34</v>
      </c>
      <c r="E305" s="41">
        <v>3420</v>
      </c>
      <c r="F305" s="60">
        <v>0</v>
      </c>
      <c r="G305" s="22">
        <f t="shared" si="51"/>
        <v>3420</v>
      </c>
      <c r="H305" s="41"/>
      <c r="I305" s="37">
        <f t="shared" si="52"/>
        <v>0</v>
      </c>
      <c r="J305" s="41"/>
      <c r="K305" s="37">
        <f t="shared" si="53"/>
        <v>0</v>
      </c>
    </row>
    <row r="306" spans="1:11" ht="21.75" x14ac:dyDescent="0.2">
      <c r="A306" s="21" t="s">
        <v>1</v>
      </c>
      <c r="B306" s="35"/>
      <c r="C306" s="35" t="s">
        <v>147</v>
      </c>
      <c r="D306" s="35" t="s">
        <v>34</v>
      </c>
      <c r="E306" s="41">
        <v>5890</v>
      </c>
      <c r="F306" s="60">
        <v>340</v>
      </c>
      <c r="G306" s="22">
        <f t="shared" si="51"/>
        <v>6230</v>
      </c>
      <c r="H306" s="41"/>
      <c r="I306" s="37">
        <f t="shared" si="52"/>
        <v>0</v>
      </c>
      <c r="J306" s="41"/>
      <c r="K306" s="37">
        <f t="shared" si="53"/>
        <v>0</v>
      </c>
    </row>
    <row r="307" spans="1:11" x14ac:dyDescent="0.2">
      <c r="A307" s="21" t="s">
        <v>1</v>
      </c>
      <c r="B307" s="35"/>
      <c r="C307" s="35" t="s">
        <v>148</v>
      </c>
      <c r="D307" s="35" t="s">
        <v>34</v>
      </c>
      <c r="E307" s="41">
        <v>46</v>
      </c>
      <c r="F307" s="60">
        <v>0</v>
      </c>
      <c r="G307" s="22">
        <f t="shared" si="51"/>
        <v>46</v>
      </c>
      <c r="H307" s="41"/>
      <c r="I307" s="37">
        <f t="shared" si="52"/>
        <v>0</v>
      </c>
      <c r="J307" s="41"/>
      <c r="K307" s="37">
        <f t="shared" si="53"/>
        <v>0</v>
      </c>
    </row>
    <row r="308" spans="1:11" x14ac:dyDescent="0.2">
      <c r="A308" s="21" t="s">
        <v>1</v>
      </c>
      <c r="B308" s="35"/>
      <c r="C308" s="35" t="s">
        <v>149</v>
      </c>
      <c r="D308" s="35" t="s">
        <v>34</v>
      </c>
      <c r="E308" s="41">
        <v>62</v>
      </c>
      <c r="F308" s="60">
        <v>0</v>
      </c>
      <c r="G308" s="22">
        <f t="shared" si="51"/>
        <v>62</v>
      </c>
      <c r="H308" s="41"/>
      <c r="I308" s="37">
        <f t="shared" si="52"/>
        <v>0</v>
      </c>
      <c r="J308" s="41"/>
      <c r="K308" s="37">
        <f t="shared" si="53"/>
        <v>0</v>
      </c>
    </row>
    <row r="309" spans="1:11" ht="32.25" x14ac:dyDescent="0.2">
      <c r="A309" s="21"/>
      <c r="B309" s="35"/>
      <c r="C309" s="36" t="s">
        <v>373</v>
      </c>
      <c r="D309" s="35" t="s">
        <v>34</v>
      </c>
      <c r="E309" s="41">
        <v>120</v>
      </c>
      <c r="F309" s="60">
        <v>0</v>
      </c>
      <c r="G309" s="22">
        <f t="shared" si="51"/>
        <v>120</v>
      </c>
      <c r="H309" s="41"/>
      <c r="I309" s="37">
        <f t="shared" si="52"/>
        <v>0</v>
      </c>
      <c r="J309" s="41"/>
      <c r="K309" s="37">
        <f t="shared" si="53"/>
        <v>0</v>
      </c>
    </row>
    <row r="310" spans="1:11" s="28" customFormat="1" x14ac:dyDescent="0.2">
      <c r="A310" s="26" t="s">
        <v>1</v>
      </c>
      <c r="B310" s="38"/>
      <c r="C310" s="38" t="s">
        <v>150</v>
      </c>
      <c r="D310" s="38" t="s">
        <v>1</v>
      </c>
      <c r="E310" s="39"/>
      <c r="F310" s="58"/>
      <c r="G310" s="39"/>
      <c r="H310" s="39"/>
      <c r="I310" s="37"/>
      <c r="J310" s="39"/>
      <c r="K310" s="39"/>
    </row>
    <row r="311" spans="1:11" ht="21.75" x14ac:dyDescent="0.2">
      <c r="A311" s="21" t="s">
        <v>1</v>
      </c>
      <c r="B311" s="35"/>
      <c r="C311" s="35" t="s">
        <v>388</v>
      </c>
      <c r="D311" s="35" t="s">
        <v>34</v>
      </c>
      <c r="E311" s="41">
        <v>60</v>
      </c>
      <c r="F311" s="60">
        <v>0</v>
      </c>
      <c r="G311" s="22">
        <f t="shared" ref="G311:G313" si="54">E311+F311</f>
        <v>60</v>
      </c>
      <c r="H311" s="41"/>
      <c r="I311" s="37">
        <f t="shared" si="52"/>
        <v>0</v>
      </c>
      <c r="J311" s="41"/>
      <c r="K311" s="37">
        <f>J311*F311</f>
        <v>0</v>
      </c>
    </row>
    <row r="312" spans="1:11" ht="21.75" x14ac:dyDescent="0.2">
      <c r="A312" s="21" t="s">
        <v>1</v>
      </c>
      <c r="B312" s="35"/>
      <c r="C312" s="35" t="s">
        <v>389</v>
      </c>
      <c r="D312" s="35" t="s">
        <v>34</v>
      </c>
      <c r="E312" s="41">
        <v>42</v>
      </c>
      <c r="F312" s="60">
        <v>0</v>
      </c>
      <c r="G312" s="22">
        <f t="shared" si="54"/>
        <v>42</v>
      </c>
      <c r="H312" s="41"/>
      <c r="I312" s="37">
        <f t="shared" si="52"/>
        <v>0</v>
      </c>
      <c r="J312" s="41"/>
      <c r="K312" s="37">
        <f>J312*F312</f>
        <v>0</v>
      </c>
    </row>
    <row r="313" spans="1:11" ht="21.75" x14ac:dyDescent="0.2">
      <c r="A313" s="21" t="s">
        <v>1</v>
      </c>
      <c r="B313" s="35"/>
      <c r="C313" s="35" t="s">
        <v>151</v>
      </c>
      <c r="D313" s="35" t="s">
        <v>34</v>
      </c>
      <c r="E313" s="41">
        <f>E312+E311+E309+E308+E307+E306+E305</f>
        <v>9640</v>
      </c>
      <c r="F313" s="60">
        <v>340</v>
      </c>
      <c r="G313" s="22">
        <f t="shared" si="54"/>
        <v>9980</v>
      </c>
      <c r="H313" s="41"/>
      <c r="I313" s="37">
        <f t="shared" si="52"/>
        <v>0</v>
      </c>
      <c r="J313" s="41"/>
      <c r="K313" s="37">
        <f>J313*F313</f>
        <v>0</v>
      </c>
    </row>
    <row r="314" spans="1:11" ht="23.25" x14ac:dyDescent="0.2">
      <c r="A314" s="21"/>
      <c r="B314" s="35"/>
      <c r="C314" s="38" t="s">
        <v>352</v>
      </c>
      <c r="D314" s="35"/>
      <c r="E314" s="41"/>
      <c r="F314" s="60"/>
      <c r="G314" s="41"/>
      <c r="H314" s="41"/>
      <c r="I314" s="37"/>
      <c r="J314" s="41"/>
      <c r="K314" s="41"/>
    </row>
    <row r="315" spans="1:11" ht="32.25" x14ac:dyDescent="0.2">
      <c r="A315" s="21"/>
      <c r="B315" s="40" t="s">
        <v>407</v>
      </c>
      <c r="C315" s="35" t="s">
        <v>241</v>
      </c>
      <c r="D315" s="35" t="s">
        <v>10</v>
      </c>
      <c r="E315" s="41">
        <v>480</v>
      </c>
      <c r="F315" s="60">
        <v>0</v>
      </c>
      <c r="G315" s="22">
        <f t="shared" ref="G315:G317" si="55">E315+F315</f>
        <v>480</v>
      </c>
      <c r="H315" s="41"/>
      <c r="I315" s="37">
        <f t="shared" si="52"/>
        <v>0</v>
      </c>
      <c r="J315" s="41"/>
      <c r="K315" s="37">
        <f>J315*F315</f>
        <v>0</v>
      </c>
    </row>
    <row r="316" spans="1:11" ht="21.75" x14ac:dyDescent="0.2">
      <c r="A316" s="21"/>
      <c r="B316" s="40" t="s">
        <v>408</v>
      </c>
      <c r="C316" s="35" t="s">
        <v>242</v>
      </c>
      <c r="D316" s="35" t="s">
        <v>10</v>
      </c>
      <c r="E316" s="41">
        <v>520</v>
      </c>
      <c r="F316" s="60">
        <v>0</v>
      </c>
      <c r="G316" s="22">
        <f t="shared" si="55"/>
        <v>520</v>
      </c>
      <c r="H316" s="41"/>
      <c r="I316" s="37">
        <f t="shared" si="52"/>
        <v>0</v>
      </c>
      <c r="J316" s="41"/>
      <c r="K316" s="37">
        <f>J316*F316</f>
        <v>0</v>
      </c>
    </row>
    <row r="317" spans="1:11" ht="21.75" x14ac:dyDescent="0.2">
      <c r="A317" s="21"/>
      <c r="B317" s="40" t="s">
        <v>409</v>
      </c>
      <c r="C317" s="35" t="s">
        <v>239</v>
      </c>
      <c r="D317" s="35" t="s">
        <v>240</v>
      </c>
      <c r="E317" s="41">
        <v>2</v>
      </c>
      <c r="F317" s="60">
        <v>0</v>
      </c>
      <c r="G317" s="22">
        <f t="shared" si="55"/>
        <v>2</v>
      </c>
      <c r="H317" s="41"/>
      <c r="I317" s="37">
        <f t="shared" si="52"/>
        <v>0</v>
      </c>
      <c r="J317" s="41"/>
      <c r="K317" s="37">
        <f>J317*F317</f>
        <v>0</v>
      </c>
    </row>
    <row r="318" spans="1:11" s="28" customFormat="1" x14ac:dyDescent="0.2">
      <c r="A318" s="26" t="s">
        <v>1</v>
      </c>
      <c r="B318" s="26"/>
      <c r="C318" s="26" t="s">
        <v>253</v>
      </c>
      <c r="D318" s="26" t="s">
        <v>1</v>
      </c>
      <c r="E318" s="27"/>
      <c r="F318" s="56"/>
      <c r="G318" s="27"/>
      <c r="H318" s="27"/>
      <c r="I318" s="27"/>
      <c r="J318" s="27"/>
      <c r="K318" s="27"/>
    </row>
    <row r="319" spans="1:11" s="28" customFormat="1" x14ac:dyDescent="0.2">
      <c r="A319" s="26"/>
      <c r="B319" s="26"/>
      <c r="C319" s="36" t="s">
        <v>254</v>
      </c>
      <c r="D319" s="36" t="s">
        <v>10</v>
      </c>
      <c r="E319" s="37">
        <v>36</v>
      </c>
      <c r="F319" s="60">
        <v>0</v>
      </c>
      <c r="G319" s="22">
        <f t="shared" ref="G319:G325" si="56">E319+F319</f>
        <v>36</v>
      </c>
      <c r="H319" s="37"/>
      <c r="I319" s="37">
        <f t="shared" ref="I319:I325" si="57">H319*F319</f>
        <v>0</v>
      </c>
      <c r="J319" s="37"/>
      <c r="K319" s="37">
        <f t="shared" ref="K319:K325" si="58">J319*F319</f>
        <v>0</v>
      </c>
    </row>
    <row r="320" spans="1:11" ht="21.75" x14ac:dyDescent="0.2">
      <c r="A320" s="21" t="s">
        <v>1</v>
      </c>
      <c r="B320" s="21"/>
      <c r="C320" s="35" t="s">
        <v>348</v>
      </c>
      <c r="D320" s="35" t="s">
        <v>10</v>
      </c>
      <c r="E320" s="41">
        <v>336</v>
      </c>
      <c r="F320" s="60">
        <v>98</v>
      </c>
      <c r="G320" s="22">
        <f t="shared" si="56"/>
        <v>434</v>
      </c>
      <c r="H320" s="41"/>
      <c r="I320" s="37">
        <f t="shared" si="57"/>
        <v>0</v>
      </c>
      <c r="J320" s="41"/>
      <c r="K320" s="37">
        <f t="shared" si="58"/>
        <v>0</v>
      </c>
    </row>
    <row r="321" spans="1:15" ht="21.75" x14ac:dyDescent="0.2">
      <c r="A321" s="21" t="s">
        <v>1</v>
      </c>
      <c r="B321" s="21"/>
      <c r="C321" s="35" t="s">
        <v>349</v>
      </c>
      <c r="D321" s="35" t="s">
        <v>10</v>
      </c>
      <c r="E321" s="41">
        <v>454</v>
      </c>
      <c r="F321" s="60">
        <v>20</v>
      </c>
      <c r="G321" s="22">
        <f t="shared" si="56"/>
        <v>474</v>
      </c>
      <c r="H321" s="41"/>
      <c r="I321" s="37">
        <f t="shared" si="57"/>
        <v>0</v>
      </c>
      <c r="J321" s="41"/>
      <c r="K321" s="37">
        <f t="shared" si="58"/>
        <v>0</v>
      </c>
    </row>
    <row r="322" spans="1:15" ht="21.75" x14ac:dyDescent="0.2">
      <c r="A322" s="21" t="s">
        <v>1</v>
      </c>
      <c r="B322" s="21"/>
      <c r="C322" s="35" t="s">
        <v>350</v>
      </c>
      <c r="D322" s="35" t="s">
        <v>10</v>
      </c>
      <c r="E322" s="41">
        <v>92</v>
      </c>
      <c r="F322" s="60">
        <v>20</v>
      </c>
      <c r="G322" s="22">
        <f t="shared" si="56"/>
        <v>112</v>
      </c>
      <c r="H322" s="41"/>
      <c r="I322" s="37">
        <f t="shared" si="57"/>
        <v>0</v>
      </c>
      <c r="J322" s="41"/>
      <c r="K322" s="37">
        <f t="shared" si="58"/>
        <v>0</v>
      </c>
      <c r="O322" s="24"/>
    </row>
    <row r="323" spans="1:15" ht="21.75" x14ac:dyDescent="0.2">
      <c r="A323" s="21" t="s">
        <v>1</v>
      </c>
      <c r="B323" s="21"/>
      <c r="C323" s="35" t="s">
        <v>347</v>
      </c>
      <c r="D323" s="35" t="s">
        <v>10</v>
      </c>
      <c r="E323" s="41">
        <v>68</v>
      </c>
      <c r="F323" s="60">
        <v>20</v>
      </c>
      <c r="G323" s="22">
        <f t="shared" si="56"/>
        <v>88</v>
      </c>
      <c r="H323" s="41"/>
      <c r="I323" s="37">
        <f t="shared" si="57"/>
        <v>0</v>
      </c>
      <c r="J323" s="41"/>
      <c r="K323" s="37">
        <f t="shared" si="58"/>
        <v>0</v>
      </c>
    </row>
    <row r="324" spans="1:15" ht="21.75" x14ac:dyDescent="0.2">
      <c r="A324" s="21"/>
      <c r="B324" s="21"/>
      <c r="C324" s="67" t="s">
        <v>430</v>
      </c>
      <c r="D324" s="67" t="s">
        <v>10</v>
      </c>
      <c r="E324" s="60">
        <v>0</v>
      </c>
      <c r="F324" s="60">
        <v>7</v>
      </c>
      <c r="G324" s="57">
        <f t="shared" ref="G324" si="59">E324+F324</f>
        <v>7</v>
      </c>
      <c r="H324" s="60"/>
      <c r="I324" s="60">
        <f t="shared" ref="I324" si="60">H324*F324</f>
        <v>0</v>
      </c>
      <c r="J324" s="60"/>
      <c r="K324" s="60">
        <f t="shared" ref="K324" si="61">J324*F324</f>
        <v>0</v>
      </c>
    </row>
    <row r="325" spans="1:15" ht="21.75" x14ac:dyDescent="0.2">
      <c r="A325" s="21"/>
      <c r="B325" s="21"/>
      <c r="C325" s="35" t="s">
        <v>387</v>
      </c>
      <c r="D325" s="35" t="s">
        <v>10</v>
      </c>
      <c r="E325" s="41">
        <v>43</v>
      </c>
      <c r="F325" s="60">
        <v>0</v>
      </c>
      <c r="G325" s="22">
        <f t="shared" si="56"/>
        <v>43</v>
      </c>
      <c r="H325" s="41"/>
      <c r="I325" s="37">
        <f t="shared" si="57"/>
        <v>0</v>
      </c>
      <c r="J325" s="41"/>
      <c r="K325" s="37">
        <f t="shared" si="58"/>
        <v>0</v>
      </c>
    </row>
    <row r="326" spans="1:15" x14ac:dyDescent="0.2">
      <c r="A326" s="21"/>
      <c r="B326" s="21"/>
      <c r="C326" s="48" t="s">
        <v>396</v>
      </c>
      <c r="D326" s="35"/>
      <c r="E326" s="41"/>
      <c r="F326" s="60"/>
      <c r="G326" s="41"/>
      <c r="H326" s="41"/>
      <c r="I326" s="41"/>
      <c r="J326" s="41"/>
      <c r="K326" s="41"/>
    </row>
    <row r="327" spans="1:15" x14ac:dyDescent="0.2">
      <c r="A327" s="21" t="s">
        <v>1</v>
      </c>
      <c r="B327" s="21"/>
      <c r="C327" s="26" t="s">
        <v>308</v>
      </c>
      <c r="D327" s="29" t="s">
        <v>1</v>
      </c>
      <c r="E327" s="30"/>
      <c r="F327" s="57"/>
      <c r="G327" s="30"/>
      <c r="H327" s="22"/>
      <c r="I327" s="22"/>
      <c r="J327" s="22"/>
      <c r="K327" s="22"/>
    </row>
    <row r="328" spans="1:15" x14ac:dyDescent="0.2">
      <c r="A328" s="21" t="s">
        <v>1</v>
      </c>
      <c r="B328" s="21"/>
      <c r="C328" s="29" t="s">
        <v>302</v>
      </c>
      <c r="D328" s="29" t="s">
        <v>34</v>
      </c>
      <c r="E328" s="30">
        <v>110</v>
      </c>
      <c r="F328" s="57">
        <v>0</v>
      </c>
      <c r="G328" s="22">
        <f t="shared" ref="G328:G339" si="62">E328+F328</f>
        <v>110</v>
      </c>
      <c r="H328" s="22"/>
      <c r="I328" s="37">
        <f t="shared" ref="I328:I339" si="63">H328*F328</f>
        <v>0</v>
      </c>
      <c r="J328" s="22"/>
      <c r="K328" s="37">
        <f t="shared" ref="K328:K341" si="64">J328*F328</f>
        <v>0</v>
      </c>
    </row>
    <row r="329" spans="1:15" x14ac:dyDescent="0.2">
      <c r="A329" s="21" t="s">
        <v>1</v>
      </c>
      <c r="B329" s="21"/>
      <c r="C329" s="29" t="s">
        <v>303</v>
      </c>
      <c r="D329" s="29" t="s">
        <v>34</v>
      </c>
      <c r="E329" s="30">
        <v>12</v>
      </c>
      <c r="F329" s="57">
        <v>0</v>
      </c>
      <c r="G329" s="22">
        <f t="shared" si="62"/>
        <v>12</v>
      </c>
      <c r="H329" s="22"/>
      <c r="I329" s="37">
        <f t="shared" si="63"/>
        <v>0</v>
      </c>
      <c r="J329" s="22"/>
      <c r="K329" s="37">
        <f t="shared" si="64"/>
        <v>0</v>
      </c>
    </row>
    <row r="330" spans="1:15" x14ac:dyDescent="0.2">
      <c r="A330" s="21"/>
      <c r="B330" s="21"/>
      <c r="C330" s="29" t="s">
        <v>304</v>
      </c>
      <c r="D330" s="29" t="s">
        <v>34</v>
      </c>
      <c r="E330" s="30">
        <f>E328</f>
        <v>110</v>
      </c>
      <c r="F330" s="57">
        <v>0</v>
      </c>
      <c r="G330" s="22">
        <f t="shared" si="62"/>
        <v>110</v>
      </c>
      <c r="H330" s="22"/>
      <c r="I330" s="37">
        <f t="shared" si="63"/>
        <v>0</v>
      </c>
      <c r="J330" s="22"/>
      <c r="K330" s="37">
        <f t="shared" si="64"/>
        <v>0</v>
      </c>
    </row>
    <row r="331" spans="1:15" x14ac:dyDescent="0.2">
      <c r="A331" s="21"/>
      <c r="B331" s="21"/>
      <c r="C331" s="29" t="s">
        <v>305</v>
      </c>
      <c r="D331" s="29" t="s">
        <v>34</v>
      </c>
      <c r="E331" s="30">
        <f>E329</f>
        <v>12</v>
      </c>
      <c r="F331" s="57">
        <v>0</v>
      </c>
      <c r="G331" s="22">
        <f t="shared" si="62"/>
        <v>12</v>
      </c>
      <c r="H331" s="22"/>
      <c r="I331" s="37">
        <f t="shared" si="63"/>
        <v>0</v>
      </c>
      <c r="J331" s="22"/>
      <c r="K331" s="37">
        <f t="shared" si="64"/>
        <v>0</v>
      </c>
    </row>
    <row r="332" spans="1:15" x14ac:dyDescent="0.2">
      <c r="A332" s="21"/>
      <c r="B332" s="21"/>
      <c r="C332" s="29" t="s">
        <v>307</v>
      </c>
      <c r="D332" s="29" t="s">
        <v>10</v>
      </c>
      <c r="E332" s="30">
        <v>2</v>
      </c>
      <c r="F332" s="57">
        <v>0</v>
      </c>
      <c r="G332" s="22">
        <f t="shared" si="62"/>
        <v>2</v>
      </c>
      <c r="H332" s="22"/>
      <c r="I332" s="37">
        <f t="shared" si="63"/>
        <v>0</v>
      </c>
      <c r="J332" s="22"/>
      <c r="K332" s="37">
        <f t="shared" si="64"/>
        <v>0</v>
      </c>
    </row>
    <row r="333" spans="1:15" x14ac:dyDescent="0.2">
      <c r="A333" s="21"/>
      <c r="B333" s="21"/>
      <c r="C333" s="29" t="s">
        <v>306</v>
      </c>
      <c r="D333" s="29" t="s">
        <v>10</v>
      </c>
      <c r="E333" s="30">
        <v>5</v>
      </c>
      <c r="F333" s="57">
        <v>0</v>
      </c>
      <c r="G333" s="22">
        <f t="shared" si="62"/>
        <v>5</v>
      </c>
      <c r="H333" s="22"/>
      <c r="I333" s="37">
        <f t="shared" si="63"/>
        <v>0</v>
      </c>
      <c r="J333" s="22"/>
      <c r="K333" s="37">
        <f t="shared" si="64"/>
        <v>0</v>
      </c>
    </row>
    <row r="334" spans="1:15" x14ac:dyDescent="0.2">
      <c r="A334" s="21"/>
      <c r="B334" s="21"/>
      <c r="C334" s="29" t="s">
        <v>309</v>
      </c>
      <c r="D334" s="29"/>
      <c r="E334" s="30">
        <f>E328+E329+E332+E333</f>
        <v>129</v>
      </c>
      <c r="F334" s="57">
        <v>0</v>
      </c>
      <c r="G334" s="22">
        <f t="shared" si="62"/>
        <v>129</v>
      </c>
      <c r="H334" s="22"/>
      <c r="I334" s="37">
        <f t="shared" si="63"/>
        <v>0</v>
      </c>
      <c r="J334" s="22"/>
      <c r="K334" s="37">
        <f t="shared" si="64"/>
        <v>0</v>
      </c>
    </row>
    <row r="335" spans="1:15" x14ac:dyDescent="0.2">
      <c r="A335" s="21"/>
      <c r="B335" s="21"/>
      <c r="C335" s="29" t="s">
        <v>310</v>
      </c>
      <c r="D335" s="29" t="s">
        <v>10</v>
      </c>
      <c r="E335" s="30">
        <f>(E331+E330)*2</f>
        <v>244</v>
      </c>
      <c r="F335" s="57">
        <v>0</v>
      </c>
      <c r="G335" s="22">
        <f t="shared" si="62"/>
        <v>244</v>
      </c>
      <c r="H335" s="22"/>
      <c r="I335" s="37">
        <f t="shared" si="63"/>
        <v>0</v>
      </c>
      <c r="J335" s="22"/>
      <c r="K335" s="37">
        <f t="shared" si="64"/>
        <v>0</v>
      </c>
    </row>
    <row r="336" spans="1:15" x14ac:dyDescent="0.2">
      <c r="A336" s="21"/>
      <c r="B336" s="21"/>
      <c r="C336" s="29" t="s">
        <v>311</v>
      </c>
      <c r="D336" s="29" t="s">
        <v>10</v>
      </c>
      <c r="E336" s="30">
        <f>E332</f>
        <v>2</v>
      </c>
      <c r="F336" s="57">
        <f>F332</f>
        <v>0</v>
      </c>
      <c r="G336" s="22">
        <f t="shared" si="62"/>
        <v>2</v>
      </c>
      <c r="H336" s="22"/>
      <c r="I336" s="37">
        <f t="shared" si="63"/>
        <v>0</v>
      </c>
      <c r="J336" s="22"/>
      <c r="K336" s="37">
        <f t="shared" si="64"/>
        <v>0</v>
      </c>
    </row>
    <row r="337" spans="1:11" x14ac:dyDescent="0.2">
      <c r="A337" s="21"/>
      <c r="B337" s="21"/>
      <c r="C337" s="29" t="s">
        <v>312</v>
      </c>
      <c r="D337" s="29" t="s">
        <v>10</v>
      </c>
      <c r="E337" s="30">
        <f>E334</f>
        <v>129</v>
      </c>
      <c r="F337" s="57">
        <f>F334</f>
        <v>0</v>
      </c>
      <c r="G337" s="22">
        <f t="shared" si="62"/>
        <v>129</v>
      </c>
      <c r="H337" s="22"/>
      <c r="I337" s="37">
        <f t="shared" si="63"/>
        <v>0</v>
      </c>
      <c r="J337" s="22"/>
      <c r="K337" s="37">
        <f t="shared" si="64"/>
        <v>0</v>
      </c>
    </row>
    <row r="338" spans="1:11" ht="21.75" x14ac:dyDescent="0.2">
      <c r="A338" s="21"/>
      <c r="B338" s="21"/>
      <c r="C338" s="29" t="s">
        <v>313</v>
      </c>
      <c r="D338" s="29" t="s">
        <v>10</v>
      </c>
      <c r="E338" s="30">
        <f>E334*2</f>
        <v>258</v>
      </c>
      <c r="F338" s="57">
        <f>F334*2</f>
        <v>0</v>
      </c>
      <c r="G338" s="22">
        <f t="shared" si="62"/>
        <v>258</v>
      </c>
      <c r="H338" s="22"/>
      <c r="I338" s="37">
        <f t="shared" si="63"/>
        <v>0</v>
      </c>
      <c r="J338" s="22"/>
      <c r="K338" s="37">
        <f t="shared" si="64"/>
        <v>0</v>
      </c>
    </row>
    <row r="339" spans="1:11" ht="21.75" x14ac:dyDescent="0.2">
      <c r="A339" s="21"/>
      <c r="B339" s="21"/>
      <c r="C339" s="29" t="s">
        <v>314</v>
      </c>
      <c r="D339" s="29" t="s">
        <v>246</v>
      </c>
      <c r="E339" s="30">
        <v>15</v>
      </c>
      <c r="F339" s="57">
        <v>0</v>
      </c>
      <c r="G339" s="22">
        <f t="shared" si="62"/>
        <v>15</v>
      </c>
      <c r="H339" s="22"/>
      <c r="I339" s="37">
        <f t="shared" si="63"/>
        <v>0</v>
      </c>
      <c r="J339" s="22"/>
      <c r="K339" s="37">
        <f t="shared" si="64"/>
        <v>0</v>
      </c>
    </row>
    <row r="340" spans="1:11" s="28" customFormat="1" ht="23.25" x14ac:dyDescent="0.2">
      <c r="A340" s="26" t="s">
        <v>1</v>
      </c>
      <c r="B340" s="26"/>
      <c r="C340" s="26" t="s">
        <v>126</v>
      </c>
      <c r="D340" s="26" t="s">
        <v>1</v>
      </c>
      <c r="E340" s="27"/>
      <c r="F340" s="56"/>
      <c r="G340" s="27"/>
      <c r="H340" s="27"/>
      <c r="I340" s="27"/>
      <c r="J340" s="27"/>
      <c r="K340" s="27"/>
    </row>
    <row r="341" spans="1:11" x14ac:dyDescent="0.2">
      <c r="A341" s="21" t="s">
        <v>1</v>
      </c>
      <c r="B341" s="21"/>
      <c r="C341" s="29" t="s">
        <v>127</v>
      </c>
      <c r="D341" s="29" t="s">
        <v>10</v>
      </c>
      <c r="E341" s="30">
        <v>10</v>
      </c>
      <c r="F341" s="57">
        <v>0</v>
      </c>
      <c r="G341" s="22">
        <f>E341+F341</f>
        <v>10</v>
      </c>
      <c r="H341" s="22"/>
      <c r="I341" s="37">
        <f>H341*F341</f>
        <v>0</v>
      </c>
      <c r="J341" s="22"/>
      <c r="K341" s="37">
        <f t="shared" si="64"/>
        <v>0</v>
      </c>
    </row>
    <row r="342" spans="1:11" x14ac:dyDescent="0.2">
      <c r="A342" s="21"/>
      <c r="B342" s="21"/>
      <c r="C342" s="26" t="s">
        <v>366</v>
      </c>
      <c r="D342" s="29"/>
      <c r="E342" s="30"/>
      <c r="F342" s="57"/>
      <c r="G342" s="30"/>
      <c r="H342" s="22"/>
      <c r="I342" s="22"/>
      <c r="J342" s="22"/>
      <c r="K342" s="22"/>
    </row>
    <row r="343" spans="1:11" x14ac:dyDescent="0.2">
      <c r="A343" s="21"/>
      <c r="B343" s="21"/>
      <c r="C343" s="29" t="s">
        <v>367</v>
      </c>
      <c r="D343" s="29" t="s">
        <v>10</v>
      </c>
      <c r="E343" s="30">
        <v>41</v>
      </c>
      <c r="F343" s="57">
        <v>0</v>
      </c>
      <c r="G343" s="22">
        <f t="shared" ref="G343:G349" si="65">E343+F343</f>
        <v>41</v>
      </c>
      <c r="H343" s="30"/>
      <c r="I343" s="37">
        <f t="shared" ref="I343:I349" si="66">H343*F343</f>
        <v>0</v>
      </c>
      <c r="J343" s="22"/>
      <c r="K343" s="37">
        <f t="shared" ref="K343:K349" si="67">J343*F343</f>
        <v>0</v>
      </c>
    </row>
    <row r="344" spans="1:11" x14ac:dyDescent="0.2">
      <c r="A344" s="21"/>
      <c r="B344" s="21"/>
      <c r="C344" s="29" t="s">
        <v>368</v>
      </c>
      <c r="D344" s="29" t="s">
        <v>10</v>
      </c>
      <c r="E344" s="30">
        <v>60</v>
      </c>
      <c r="F344" s="57">
        <v>0</v>
      </c>
      <c r="G344" s="22">
        <f t="shared" si="65"/>
        <v>60</v>
      </c>
      <c r="H344" s="30"/>
      <c r="I344" s="37">
        <f t="shared" si="66"/>
        <v>0</v>
      </c>
      <c r="J344" s="22"/>
      <c r="K344" s="37">
        <f t="shared" si="67"/>
        <v>0</v>
      </c>
    </row>
    <row r="345" spans="1:11" x14ac:dyDescent="0.2">
      <c r="A345" s="21"/>
      <c r="B345" s="21"/>
      <c r="C345" s="29" t="s">
        <v>309</v>
      </c>
      <c r="D345" s="29" t="s">
        <v>10</v>
      </c>
      <c r="E345" s="30">
        <f>(E344+E343+E347+E348)*2</f>
        <v>212</v>
      </c>
      <c r="F345" s="57">
        <v>0</v>
      </c>
      <c r="G345" s="22">
        <f t="shared" si="65"/>
        <v>212</v>
      </c>
      <c r="H345" s="30"/>
      <c r="I345" s="37">
        <f t="shared" si="66"/>
        <v>0</v>
      </c>
      <c r="J345" s="22"/>
      <c r="K345" s="37">
        <f t="shared" si="67"/>
        <v>0</v>
      </c>
    </row>
    <row r="346" spans="1:11" ht="21.75" x14ac:dyDescent="0.2">
      <c r="A346" s="21"/>
      <c r="B346" s="21"/>
      <c r="C346" s="29" t="s">
        <v>370</v>
      </c>
      <c r="D346" s="29" t="s">
        <v>10</v>
      </c>
      <c r="E346" s="30">
        <f>E345*2</f>
        <v>424</v>
      </c>
      <c r="F346" s="57">
        <f>F345*2</f>
        <v>0</v>
      </c>
      <c r="G346" s="22">
        <f t="shared" si="65"/>
        <v>424</v>
      </c>
      <c r="H346" s="30"/>
      <c r="I346" s="37">
        <f t="shared" si="66"/>
        <v>0</v>
      </c>
      <c r="J346" s="22"/>
      <c r="K346" s="37">
        <f t="shared" si="67"/>
        <v>0</v>
      </c>
    </row>
    <row r="347" spans="1:11" x14ac:dyDescent="0.2">
      <c r="A347" s="21"/>
      <c r="B347" s="21"/>
      <c r="C347" s="29" t="s">
        <v>369</v>
      </c>
      <c r="D347" s="29" t="s">
        <v>10</v>
      </c>
      <c r="E347" s="30">
        <v>1</v>
      </c>
      <c r="F347" s="57">
        <v>0</v>
      </c>
      <c r="G347" s="22">
        <f t="shared" si="65"/>
        <v>1</v>
      </c>
      <c r="H347" s="30"/>
      <c r="I347" s="37">
        <f t="shared" si="66"/>
        <v>0</v>
      </c>
      <c r="J347" s="22"/>
      <c r="K347" s="37">
        <f t="shared" si="67"/>
        <v>0</v>
      </c>
    </row>
    <row r="348" spans="1:11" x14ac:dyDescent="0.2">
      <c r="A348" s="21"/>
      <c r="B348" s="21"/>
      <c r="C348" s="29" t="s">
        <v>371</v>
      </c>
      <c r="D348" s="29" t="s">
        <v>10</v>
      </c>
      <c r="E348" s="30">
        <v>4</v>
      </c>
      <c r="F348" s="57">
        <v>0</v>
      </c>
      <c r="G348" s="22">
        <f t="shared" si="65"/>
        <v>4</v>
      </c>
      <c r="H348" s="30"/>
      <c r="I348" s="37">
        <f t="shared" si="66"/>
        <v>0</v>
      </c>
      <c r="J348" s="22"/>
      <c r="K348" s="37">
        <f t="shared" si="67"/>
        <v>0</v>
      </c>
    </row>
    <row r="349" spans="1:11" ht="21.75" x14ac:dyDescent="0.2">
      <c r="A349" s="21"/>
      <c r="B349" s="21"/>
      <c r="C349" s="29" t="s">
        <v>372</v>
      </c>
      <c r="D349" s="29" t="s">
        <v>246</v>
      </c>
      <c r="E349" s="30">
        <v>30</v>
      </c>
      <c r="F349" s="57">
        <v>0</v>
      </c>
      <c r="G349" s="22">
        <f t="shared" si="65"/>
        <v>30</v>
      </c>
      <c r="H349" s="30"/>
      <c r="I349" s="37">
        <f t="shared" si="66"/>
        <v>0</v>
      </c>
      <c r="J349" s="22"/>
      <c r="K349" s="37">
        <f t="shared" si="67"/>
        <v>0</v>
      </c>
    </row>
    <row r="350" spans="1:11" x14ac:dyDescent="0.2">
      <c r="A350" s="21"/>
      <c r="B350" s="36"/>
      <c r="C350" s="49" t="s">
        <v>315</v>
      </c>
      <c r="D350" s="36"/>
      <c r="E350" s="37"/>
      <c r="F350" s="60"/>
      <c r="G350" s="37"/>
      <c r="H350" s="22"/>
      <c r="I350" s="22"/>
      <c r="J350" s="22"/>
      <c r="K350" s="22"/>
    </row>
    <row r="351" spans="1:11" x14ac:dyDescent="0.2">
      <c r="A351" s="21"/>
      <c r="B351" s="36"/>
      <c r="C351" s="38" t="s">
        <v>316</v>
      </c>
      <c r="D351" s="36"/>
      <c r="E351" s="37"/>
      <c r="F351" s="60"/>
      <c r="G351" s="37"/>
      <c r="H351" s="22"/>
      <c r="I351" s="22"/>
      <c r="J351" s="22"/>
      <c r="K351" s="22"/>
    </row>
    <row r="352" spans="1:11" x14ac:dyDescent="0.2">
      <c r="A352" s="21"/>
      <c r="B352" s="35" t="s">
        <v>248</v>
      </c>
      <c r="C352" s="36" t="s">
        <v>249</v>
      </c>
      <c r="D352" s="36" t="s">
        <v>34</v>
      </c>
      <c r="E352" s="37">
        <v>14</v>
      </c>
      <c r="F352" s="60">
        <v>0</v>
      </c>
      <c r="G352" s="22">
        <f t="shared" ref="G352:G355" si="68">E352+F352</f>
        <v>14</v>
      </c>
      <c r="H352" s="41"/>
      <c r="I352" s="37">
        <f>H352*F352</f>
        <v>0</v>
      </c>
      <c r="J352" s="41"/>
      <c r="K352" s="37">
        <f>J352*F352</f>
        <v>0</v>
      </c>
    </row>
    <row r="353" spans="1:11" x14ac:dyDescent="0.2">
      <c r="A353" s="21"/>
      <c r="B353" s="35" t="s">
        <v>247</v>
      </c>
      <c r="C353" s="36" t="s">
        <v>255</v>
      </c>
      <c r="D353" s="36" t="s">
        <v>10</v>
      </c>
      <c r="E353" s="37">
        <v>17</v>
      </c>
      <c r="F353" s="60">
        <v>0</v>
      </c>
      <c r="G353" s="22">
        <f t="shared" si="68"/>
        <v>17</v>
      </c>
      <c r="H353" s="41"/>
      <c r="I353" s="37">
        <f>H353*F353</f>
        <v>0</v>
      </c>
      <c r="J353" s="41"/>
      <c r="K353" s="37">
        <f>J353*F353</f>
        <v>0</v>
      </c>
    </row>
    <row r="354" spans="1:11" x14ac:dyDescent="0.2">
      <c r="A354" s="21"/>
      <c r="B354" s="35" t="s">
        <v>251</v>
      </c>
      <c r="C354" s="36" t="s">
        <v>317</v>
      </c>
      <c r="D354" s="36" t="s">
        <v>10</v>
      </c>
      <c r="E354" s="37">
        <f>E352*2</f>
        <v>28</v>
      </c>
      <c r="F354" s="60">
        <v>0</v>
      </c>
      <c r="G354" s="22">
        <f t="shared" si="68"/>
        <v>28</v>
      </c>
      <c r="H354" s="41"/>
      <c r="I354" s="37">
        <f>H354*F354</f>
        <v>0</v>
      </c>
      <c r="J354" s="41"/>
      <c r="K354" s="37">
        <f>J354*F354</f>
        <v>0</v>
      </c>
    </row>
    <row r="355" spans="1:11" x14ac:dyDescent="0.2">
      <c r="A355" s="21"/>
      <c r="B355" s="35"/>
      <c r="C355" s="36" t="s">
        <v>250</v>
      </c>
      <c r="D355" s="36" t="s">
        <v>246</v>
      </c>
      <c r="E355" s="37">
        <v>150</v>
      </c>
      <c r="F355" s="60">
        <v>10</v>
      </c>
      <c r="G355" s="22">
        <f t="shared" si="68"/>
        <v>160</v>
      </c>
      <c r="H355" s="41"/>
      <c r="I355" s="37">
        <f>H355*F355</f>
        <v>0</v>
      </c>
      <c r="J355" s="41"/>
      <c r="K355" s="37">
        <f>J355*F355</f>
        <v>0</v>
      </c>
    </row>
    <row r="356" spans="1:11" x14ac:dyDescent="0.2">
      <c r="A356" s="19" t="s">
        <v>1</v>
      </c>
      <c r="B356" s="19"/>
      <c r="C356" s="19" t="s">
        <v>152</v>
      </c>
      <c r="D356" s="19" t="s">
        <v>1</v>
      </c>
      <c r="E356" s="20"/>
      <c r="F356" s="55"/>
      <c r="G356" s="20"/>
      <c r="H356" s="20"/>
      <c r="I356" s="20">
        <f>SUM(I304:I355)</f>
        <v>0</v>
      </c>
      <c r="J356" s="20"/>
      <c r="K356" s="20">
        <f>SUM(K304:K355)</f>
        <v>0</v>
      </c>
    </row>
    <row r="357" spans="1:11" x14ac:dyDescent="0.2">
      <c r="A357" s="21" t="s">
        <v>1</v>
      </c>
      <c r="B357" s="21"/>
      <c r="C357" s="21" t="s">
        <v>1</v>
      </c>
      <c r="D357" s="21" t="s">
        <v>1</v>
      </c>
      <c r="E357" s="22"/>
      <c r="F357" s="57"/>
      <c r="G357" s="22"/>
      <c r="H357" s="22"/>
      <c r="I357" s="22"/>
      <c r="J357" s="22"/>
      <c r="K357" s="22"/>
    </row>
    <row r="358" spans="1:11" ht="23.25" x14ac:dyDescent="0.2">
      <c r="A358" s="19" t="s">
        <v>1</v>
      </c>
      <c r="B358" s="19"/>
      <c r="C358" s="19" t="s">
        <v>153</v>
      </c>
      <c r="D358" s="19" t="s">
        <v>1</v>
      </c>
      <c r="E358" s="20"/>
      <c r="F358" s="55"/>
      <c r="G358" s="20"/>
      <c r="H358" s="20"/>
      <c r="I358" s="20"/>
      <c r="J358" s="20"/>
      <c r="K358" s="20"/>
    </row>
    <row r="359" spans="1:11" ht="21.75" x14ac:dyDescent="0.2">
      <c r="A359" s="21" t="s">
        <v>1</v>
      </c>
      <c r="B359" s="21"/>
      <c r="C359" s="36" t="s">
        <v>146</v>
      </c>
      <c r="D359" s="36" t="s">
        <v>34</v>
      </c>
      <c r="E359" s="37">
        <v>1100</v>
      </c>
      <c r="F359" s="60">
        <v>0</v>
      </c>
      <c r="G359" s="22">
        <f t="shared" ref="G359:G366" si="69">E359+F359</f>
        <v>1100</v>
      </c>
      <c r="H359" s="37"/>
      <c r="I359" s="37">
        <f t="shared" ref="I359:I366" si="70">H359*F359</f>
        <v>0</v>
      </c>
      <c r="J359" s="37"/>
      <c r="K359" s="37">
        <f t="shared" ref="K359:K366" si="71">J359*F359</f>
        <v>0</v>
      </c>
    </row>
    <row r="360" spans="1:11" ht="21.75" x14ac:dyDescent="0.2">
      <c r="A360" s="21"/>
      <c r="B360" s="21"/>
      <c r="C360" s="36" t="s">
        <v>147</v>
      </c>
      <c r="D360" s="36" t="s">
        <v>34</v>
      </c>
      <c r="E360" s="37">
        <v>1050</v>
      </c>
      <c r="F360" s="60">
        <v>0</v>
      </c>
      <c r="G360" s="22">
        <f t="shared" si="69"/>
        <v>1050</v>
      </c>
      <c r="H360" s="37"/>
      <c r="I360" s="37">
        <f t="shared" si="70"/>
        <v>0</v>
      </c>
      <c r="J360" s="37"/>
      <c r="K360" s="37">
        <f t="shared" si="71"/>
        <v>0</v>
      </c>
    </row>
    <row r="361" spans="1:11" ht="21.75" x14ac:dyDescent="0.2">
      <c r="A361" s="21"/>
      <c r="B361" s="21"/>
      <c r="C361" s="36" t="s">
        <v>351</v>
      </c>
      <c r="D361" s="36" t="s">
        <v>34</v>
      </c>
      <c r="E361" s="37">
        <v>1100</v>
      </c>
      <c r="F361" s="60">
        <v>0</v>
      </c>
      <c r="G361" s="22">
        <f t="shared" si="69"/>
        <v>1100</v>
      </c>
      <c r="H361" s="37"/>
      <c r="I361" s="37">
        <f t="shared" si="70"/>
        <v>0</v>
      </c>
      <c r="J361" s="37"/>
      <c r="K361" s="37">
        <f t="shared" si="71"/>
        <v>0</v>
      </c>
    </row>
    <row r="362" spans="1:11" ht="21.75" x14ac:dyDescent="0.2">
      <c r="A362" s="21"/>
      <c r="B362" s="21"/>
      <c r="C362" s="36" t="s">
        <v>347</v>
      </c>
      <c r="D362" s="36" t="s">
        <v>10</v>
      </c>
      <c r="E362" s="37">
        <v>126</v>
      </c>
      <c r="F362" s="60">
        <v>0</v>
      </c>
      <c r="G362" s="22">
        <f t="shared" si="69"/>
        <v>126</v>
      </c>
      <c r="H362" s="37"/>
      <c r="I362" s="37">
        <f t="shared" si="70"/>
        <v>0</v>
      </c>
      <c r="J362" s="37"/>
      <c r="K362" s="37">
        <f t="shared" si="71"/>
        <v>0</v>
      </c>
    </row>
    <row r="363" spans="1:11" ht="21.75" x14ac:dyDescent="0.2">
      <c r="A363" s="21"/>
      <c r="B363" s="21"/>
      <c r="C363" s="36" t="s">
        <v>348</v>
      </c>
      <c r="D363" s="36" t="s">
        <v>10</v>
      </c>
      <c r="E363" s="37">
        <v>121</v>
      </c>
      <c r="F363" s="60">
        <v>0</v>
      </c>
      <c r="G363" s="22">
        <f t="shared" si="69"/>
        <v>121</v>
      </c>
      <c r="H363" s="37"/>
      <c r="I363" s="37">
        <f t="shared" si="70"/>
        <v>0</v>
      </c>
      <c r="J363" s="37"/>
      <c r="K363" s="37">
        <f t="shared" si="71"/>
        <v>0</v>
      </c>
    </row>
    <row r="364" spans="1:11" ht="21.75" x14ac:dyDescent="0.2">
      <c r="A364" s="21"/>
      <c r="B364" s="21"/>
      <c r="C364" s="36" t="s">
        <v>349</v>
      </c>
      <c r="D364" s="36" t="s">
        <v>10</v>
      </c>
      <c r="E364" s="37">
        <v>454</v>
      </c>
      <c r="F364" s="60">
        <v>0</v>
      </c>
      <c r="G364" s="22">
        <f t="shared" si="69"/>
        <v>454</v>
      </c>
      <c r="H364" s="37"/>
      <c r="I364" s="37">
        <f t="shared" si="70"/>
        <v>0</v>
      </c>
      <c r="J364" s="37"/>
      <c r="K364" s="37">
        <f t="shared" si="71"/>
        <v>0</v>
      </c>
    </row>
    <row r="365" spans="1:11" x14ac:dyDescent="0.2">
      <c r="A365" s="21" t="s">
        <v>1</v>
      </c>
      <c r="B365" s="21"/>
      <c r="C365" s="36" t="s">
        <v>330</v>
      </c>
      <c r="D365" s="36" t="s">
        <v>10</v>
      </c>
      <c r="E365" s="37">
        <f>E364+E363+E362</f>
        <v>701</v>
      </c>
      <c r="F365" s="60">
        <v>0</v>
      </c>
      <c r="G365" s="22">
        <f t="shared" si="69"/>
        <v>701</v>
      </c>
      <c r="H365" s="37"/>
      <c r="I365" s="37">
        <f t="shared" si="70"/>
        <v>0</v>
      </c>
      <c r="J365" s="37"/>
      <c r="K365" s="37">
        <f t="shared" si="71"/>
        <v>0</v>
      </c>
    </row>
    <row r="366" spans="1:11" x14ac:dyDescent="0.2">
      <c r="A366" s="21"/>
      <c r="B366" s="21"/>
      <c r="C366" s="36" t="s">
        <v>250</v>
      </c>
      <c r="D366" s="36" t="s">
        <v>246</v>
      </c>
      <c r="E366" s="37">
        <v>40</v>
      </c>
      <c r="F366" s="60">
        <v>0</v>
      </c>
      <c r="G366" s="22">
        <f t="shared" si="69"/>
        <v>40</v>
      </c>
      <c r="H366" s="41"/>
      <c r="I366" s="37">
        <f t="shared" si="70"/>
        <v>0</v>
      </c>
      <c r="J366" s="37"/>
      <c r="K366" s="37">
        <f t="shared" si="71"/>
        <v>0</v>
      </c>
    </row>
    <row r="367" spans="1:11" ht="34.5" x14ac:dyDescent="0.2">
      <c r="A367" s="19" t="s">
        <v>1</v>
      </c>
      <c r="B367" s="19"/>
      <c r="C367" s="19" t="s">
        <v>154</v>
      </c>
      <c r="D367" s="19" t="s">
        <v>1</v>
      </c>
      <c r="E367" s="20"/>
      <c r="F367" s="55"/>
      <c r="G367" s="20"/>
      <c r="H367" s="20"/>
      <c r="I367" s="20">
        <f>SUM(I359:I366)</f>
        <v>0</v>
      </c>
      <c r="J367" s="20"/>
      <c r="K367" s="20">
        <f>SUM(K359:K366)</f>
        <v>0</v>
      </c>
    </row>
    <row r="368" spans="1:11" x14ac:dyDescent="0.2">
      <c r="A368" s="21" t="s">
        <v>1</v>
      </c>
      <c r="B368" s="21"/>
      <c r="C368" s="21" t="s">
        <v>1</v>
      </c>
      <c r="D368" s="21" t="s">
        <v>1</v>
      </c>
      <c r="E368" s="22"/>
      <c r="F368" s="57"/>
      <c r="G368" s="22"/>
      <c r="H368" s="22"/>
      <c r="I368" s="22"/>
      <c r="J368" s="22"/>
      <c r="K368" s="22"/>
    </row>
    <row r="369" spans="1:11" x14ac:dyDescent="0.2">
      <c r="A369" s="19" t="s">
        <v>1</v>
      </c>
      <c r="B369" s="19"/>
      <c r="C369" s="19" t="s">
        <v>155</v>
      </c>
      <c r="D369" s="19" t="s">
        <v>1</v>
      </c>
      <c r="E369" s="20"/>
      <c r="F369" s="55"/>
      <c r="G369" s="20"/>
      <c r="H369" s="20"/>
      <c r="I369" s="20"/>
      <c r="J369" s="20"/>
      <c r="K369" s="20"/>
    </row>
    <row r="370" spans="1:11" ht="32.25" x14ac:dyDescent="0.2">
      <c r="A370" s="21" t="s">
        <v>1</v>
      </c>
      <c r="B370" s="21"/>
      <c r="C370" s="21" t="s">
        <v>359</v>
      </c>
      <c r="D370" s="21" t="s">
        <v>156</v>
      </c>
      <c r="E370" s="22">
        <v>2</v>
      </c>
      <c r="F370" s="57">
        <v>1</v>
      </c>
      <c r="G370" s="22">
        <f t="shared" ref="G370:G372" si="72">E370+F370</f>
        <v>3</v>
      </c>
      <c r="H370" s="22"/>
      <c r="I370" s="37">
        <f>H370*F370</f>
        <v>0</v>
      </c>
      <c r="J370" s="22"/>
      <c r="K370" s="37">
        <f>J370*F370</f>
        <v>0</v>
      </c>
    </row>
    <row r="371" spans="1:11" ht="32.25" x14ac:dyDescent="0.2">
      <c r="A371" s="21"/>
      <c r="B371" s="21"/>
      <c r="C371" s="21" t="s">
        <v>361</v>
      </c>
      <c r="D371" s="21" t="s">
        <v>156</v>
      </c>
      <c r="E371" s="22">
        <v>2</v>
      </c>
      <c r="F371" s="57">
        <v>1</v>
      </c>
      <c r="G371" s="22">
        <f t="shared" si="72"/>
        <v>3</v>
      </c>
      <c r="H371" s="22"/>
      <c r="I371" s="37">
        <f>H371*F371</f>
        <v>0</v>
      </c>
      <c r="J371" s="22"/>
      <c r="K371" s="37">
        <f>J371*F371</f>
        <v>0</v>
      </c>
    </row>
    <row r="372" spans="1:11" ht="32.25" x14ac:dyDescent="0.2">
      <c r="A372" s="21" t="s">
        <v>1</v>
      </c>
      <c r="B372" s="21"/>
      <c r="C372" s="21" t="s">
        <v>360</v>
      </c>
      <c r="D372" s="21" t="s">
        <v>156</v>
      </c>
      <c r="E372" s="22">
        <v>2.5</v>
      </c>
      <c r="F372" s="57">
        <v>1.25</v>
      </c>
      <c r="G372" s="22">
        <f t="shared" si="72"/>
        <v>3.75</v>
      </c>
      <c r="H372" s="22"/>
      <c r="I372" s="37">
        <f>H372*F372</f>
        <v>0</v>
      </c>
      <c r="J372" s="22"/>
      <c r="K372" s="37">
        <f>J372*F372</f>
        <v>0</v>
      </c>
    </row>
    <row r="373" spans="1:11" ht="23.25" x14ac:dyDescent="0.2">
      <c r="A373" s="19" t="s">
        <v>1</v>
      </c>
      <c r="B373" s="19"/>
      <c r="C373" s="19" t="s">
        <v>157</v>
      </c>
      <c r="D373" s="19" t="s">
        <v>1</v>
      </c>
      <c r="E373" s="20"/>
      <c r="F373" s="55"/>
      <c r="G373" s="20"/>
      <c r="H373" s="20"/>
      <c r="I373" s="20">
        <f>SUM(I370:I372)</f>
        <v>0</v>
      </c>
      <c r="J373" s="20"/>
      <c r="K373" s="20">
        <f>SUM(K370:K372)</f>
        <v>0</v>
      </c>
    </row>
    <row r="374" spans="1:11" x14ac:dyDescent="0.2">
      <c r="A374" s="21" t="s">
        <v>1</v>
      </c>
      <c r="B374" s="21"/>
      <c r="C374" s="21" t="s">
        <v>1</v>
      </c>
      <c r="D374" s="21" t="s">
        <v>1</v>
      </c>
      <c r="E374" s="22"/>
      <c r="F374" s="57"/>
      <c r="G374" s="22"/>
      <c r="H374" s="22"/>
      <c r="I374" s="22"/>
      <c r="J374" s="22"/>
      <c r="K374" s="22"/>
    </row>
    <row r="375" spans="1:11" ht="23.25" x14ac:dyDescent="0.2">
      <c r="A375" s="19" t="s">
        <v>1</v>
      </c>
      <c r="B375" s="19"/>
      <c r="C375" s="19" t="s">
        <v>158</v>
      </c>
      <c r="D375" s="19" t="s">
        <v>1</v>
      </c>
      <c r="E375" s="20"/>
      <c r="F375" s="55"/>
      <c r="G375" s="20"/>
      <c r="H375" s="20"/>
      <c r="I375" s="20"/>
      <c r="J375" s="20"/>
      <c r="K375" s="20"/>
    </row>
    <row r="376" spans="1:11" ht="21.75" x14ac:dyDescent="0.2">
      <c r="A376" s="21" t="s">
        <v>1</v>
      </c>
      <c r="B376" s="21"/>
      <c r="C376" s="21" t="s">
        <v>159</v>
      </c>
      <c r="D376" s="21" t="s">
        <v>132</v>
      </c>
      <c r="E376" s="22">
        <v>36</v>
      </c>
      <c r="F376" s="57">
        <v>8</v>
      </c>
      <c r="G376" s="22">
        <f>E376+F376</f>
        <v>44</v>
      </c>
      <c r="H376" s="22"/>
      <c r="I376" s="37">
        <f>H376*F376</f>
        <v>0</v>
      </c>
      <c r="J376" s="22"/>
      <c r="K376" s="37">
        <f>J376*F376</f>
        <v>0</v>
      </c>
    </row>
    <row r="377" spans="1:11" ht="23.25" x14ac:dyDescent="0.2">
      <c r="A377" s="19" t="s">
        <v>1</v>
      </c>
      <c r="B377" s="19"/>
      <c r="C377" s="19" t="s">
        <v>160</v>
      </c>
      <c r="D377" s="19" t="s">
        <v>1</v>
      </c>
      <c r="E377" s="20"/>
      <c r="F377" s="55"/>
      <c r="G377" s="20"/>
      <c r="H377" s="20"/>
      <c r="I377" s="20"/>
      <c r="J377" s="20"/>
      <c r="K377" s="20">
        <f>SUM(K376)</f>
        <v>0</v>
      </c>
    </row>
    <row r="378" spans="1:11" x14ac:dyDescent="0.2">
      <c r="A378" s="21" t="s">
        <v>1</v>
      </c>
      <c r="B378" s="21"/>
      <c r="C378" s="21" t="s">
        <v>161</v>
      </c>
      <c r="D378" s="21" t="s">
        <v>1</v>
      </c>
      <c r="E378" s="22"/>
      <c r="F378" s="57"/>
      <c r="G378" s="22"/>
      <c r="H378" s="22"/>
      <c r="I378" s="22">
        <v>0</v>
      </c>
      <c r="J378" s="22"/>
      <c r="K378" s="22"/>
    </row>
    <row r="379" spans="1:11" ht="28.5" x14ac:dyDescent="0.2">
      <c r="A379" s="17" t="s">
        <v>1</v>
      </c>
      <c r="B379" s="17"/>
      <c r="C379" s="17" t="s">
        <v>162</v>
      </c>
      <c r="D379" s="17" t="s">
        <v>1</v>
      </c>
      <c r="E379" s="18"/>
      <c r="F379" s="54"/>
      <c r="G379" s="18"/>
      <c r="H379" s="18"/>
      <c r="I379" s="18">
        <f>I378+I373+I367+I356+I301+I289+I281+I275+I271+I265+I246+I235+I231+I223+I219</f>
        <v>0</v>
      </c>
      <c r="J379" s="18"/>
      <c r="K379" s="18">
        <f>K377+K373+K367+K356+K301+K289+K281+K275+K271+K265+K246+K235+K231+K223+K219</f>
        <v>0</v>
      </c>
    </row>
    <row r="380" spans="1:11" x14ac:dyDescent="0.2">
      <c r="A380" s="21" t="s">
        <v>1</v>
      </c>
      <c r="B380" s="21"/>
      <c r="C380" s="21" t="s">
        <v>1</v>
      </c>
      <c r="D380" s="21" t="s">
        <v>1</v>
      </c>
      <c r="E380" s="22"/>
      <c r="F380" s="57"/>
      <c r="G380" s="22"/>
      <c r="H380" s="22"/>
      <c r="I380" s="22"/>
      <c r="J380" s="22"/>
      <c r="K380" s="22"/>
    </row>
    <row r="381" spans="1:11" ht="14.25" x14ac:dyDescent="0.2">
      <c r="A381" s="17" t="s">
        <v>1</v>
      </c>
      <c r="B381" s="17"/>
      <c r="C381" s="17" t="s">
        <v>163</v>
      </c>
      <c r="D381" s="17" t="s">
        <v>1</v>
      </c>
      <c r="E381" s="18"/>
      <c r="F381" s="54"/>
      <c r="G381" s="18"/>
      <c r="H381" s="18"/>
      <c r="I381" s="18"/>
      <c r="J381" s="18"/>
      <c r="K381" s="18"/>
    </row>
    <row r="382" spans="1:11" s="28" customFormat="1" x14ac:dyDescent="0.2">
      <c r="A382" s="26" t="s">
        <v>1</v>
      </c>
      <c r="B382" s="26"/>
      <c r="C382" s="26" t="s">
        <v>164</v>
      </c>
      <c r="D382" s="26" t="s">
        <v>1</v>
      </c>
      <c r="E382" s="27"/>
      <c r="F382" s="56"/>
      <c r="G382" s="27"/>
      <c r="H382" s="27"/>
      <c r="I382" s="27"/>
      <c r="J382" s="27"/>
      <c r="K382" s="27"/>
    </row>
    <row r="383" spans="1:11" ht="21.75" x14ac:dyDescent="0.2">
      <c r="A383" s="21" t="s">
        <v>1</v>
      </c>
      <c r="B383" s="21"/>
      <c r="C383" s="21" t="s">
        <v>165</v>
      </c>
      <c r="D383" s="21" t="s">
        <v>166</v>
      </c>
      <c r="E383" s="22">
        <v>0.2</v>
      </c>
      <c r="F383" s="57">
        <v>0</v>
      </c>
      <c r="G383" s="22">
        <f>E383+F383</f>
        <v>0.2</v>
      </c>
      <c r="H383" s="22"/>
      <c r="I383" s="22">
        <f>F383*H383</f>
        <v>0</v>
      </c>
      <c r="J383" s="22"/>
      <c r="K383" s="22">
        <v>0</v>
      </c>
    </row>
    <row r="384" spans="1:11" s="28" customFormat="1" x14ac:dyDescent="0.2">
      <c r="A384" s="26" t="s">
        <v>1</v>
      </c>
      <c r="B384" s="26"/>
      <c r="C384" s="26" t="s">
        <v>331</v>
      </c>
      <c r="D384" s="26" t="s">
        <v>1</v>
      </c>
      <c r="E384" s="27"/>
      <c r="F384" s="56"/>
      <c r="G384" s="27"/>
      <c r="H384" s="27"/>
      <c r="I384" s="27"/>
      <c r="J384" s="27"/>
      <c r="K384" s="27"/>
    </row>
    <row r="385" spans="1:11" s="28" customFormat="1" x14ac:dyDescent="0.2">
      <c r="A385" s="29" t="s">
        <v>1</v>
      </c>
      <c r="B385" s="29"/>
      <c r="C385" s="29" t="s">
        <v>332</v>
      </c>
      <c r="D385" s="29" t="s">
        <v>156</v>
      </c>
      <c r="E385" s="30">
        <v>60.5</v>
      </c>
      <c r="F385" s="57">
        <v>0</v>
      </c>
      <c r="G385" s="22">
        <f>E385+F385</f>
        <v>60.5</v>
      </c>
      <c r="H385" s="30"/>
      <c r="I385" s="22">
        <f>F385*H385</f>
        <v>0</v>
      </c>
      <c r="J385" s="30"/>
      <c r="K385" s="30">
        <v>0</v>
      </c>
    </row>
    <row r="386" spans="1:11" s="28" customFormat="1" ht="23.25" x14ac:dyDescent="0.2">
      <c r="A386" s="26" t="s">
        <v>1</v>
      </c>
      <c r="B386" s="26"/>
      <c r="C386" s="26" t="s">
        <v>168</v>
      </c>
      <c r="D386" s="26" t="s">
        <v>1</v>
      </c>
      <c r="E386" s="27"/>
      <c r="F386" s="56"/>
      <c r="G386" s="27"/>
      <c r="H386" s="27"/>
      <c r="I386" s="27"/>
      <c r="J386" s="27"/>
      <c r="K386" s="27"/>
    </row>
    <row r="387" spans="1:11" s="28" customFormat="1" x14ac:dyDescent="0.2">
      <c r="A387" s="29" t="s">
        <v>1</v>
      </c>
      <c r="B387" s="29"/>
      <c r="C387" s="29" t="s">
        <v>169</v>
      </c>
      <c r="D387" s="29" t="s">
        <v>167</v>
      </c>
      <c r="E387" s="30">
        <v>0.5</v>
      </c>
      <c r="F387" s="57">
        <v>0</v>
      </c>
      <c r="G387" s="22">
        <f>E387+F387</f>
        <v>0.5</v>
      </c>
      <c r="H387" s="30"/>
      <c r="I387" s="22">
        <f>F387*H387</f>
        <v>0</v>
      </c>
      <c r="J387" s="30"/>
      <c r="K387" s="30">
        <v>0</v>
      </c>
    </row>
    <row r="388" spans="1:11" s="28" customFormat="1" ht="14.25" customHeight="1" x14ac:dyDescent="0.2">
      <c r="A388" s="26" t="s">
        <v>1</v>
      </c>
      <c r="B388" s="26"/>
      <c r="C388" s="26" t="s">
        <v>170</v>
      </c>
      <c r="D388" s="26" t="s">
        <v>1</v>
      </c>
      <c r="E388" s="27"/>
      <c r="F388" s="56"/>
      <c r="G388" s="27"/>
      <c r="H388" s="27"/>
      <c r="I388" s="27"/>
      <c r="J388" s="27"/>
      <c r="K388" s="27"/>
    </row>
    <row r="389" spans="1:11" s="28" customFormat="1" ht="21.75" x14ac:dyDescent="0.2">
      <c r="A389" s="29" t="s">
        <v>1</v>
      </c>
      <c r="B389" s="29"/>
      <c r="C389" s="29" t="s">
        <v>171</v>
      </c>
      <c r="D389" s="29" t="s">
        <v>34</v>
      </c>
      <c r="E389" s="30">
        <v>120</v>
      </c>
      <c r="F389" s="57">
        <v>0</v>
      </c>
      <c r="G389" s="22">
        <f>E389+F389</f>
        <v>120</v>
      </c>
      <c r="H389" s="30"/>
      <c r="I389" s="22">
        <f>F389*H389</f>
        <v>0</v>
      </c>
      <c r="J389" s="30"/>
      <c r="K389" s="30">
        <v>0</v>
      </c>
    </row>
    <row r="390" spans="1:11" s="28" customFormat="1" ht="14.25" customHeight="1" x14ac:dyDescent="0.2">
      <c r="A390" s="26" t="s">
        <v>1</v>
      </c>
      <c r="B390" s="26"/>
      <c r="C390" s="26" t="s">
        <v>170</v>
      </c>
      <c r="D390" s="26" t="s">
        <v>1</v>
      </c>
      <c r="E390" s="27"/>
      <c r="F390" s="56"/>
      <c r="G390" s="27"/>
      <c r="H390" s="27"/>
      <c r="I390" s="27"/>
      <c r="J390" s="27"/>
      <c r="K390" s="27"/>
    </row>
    <row r="391" spans="1:11" s="28" customFormat="1" ht="21.75" x14ac:dyDescent="0.2">
      <c r="A391" s="29" t="s">
        <v>1</v>
      </c>
      <c r="B391" s="29"/>
      <c r="C391" s="29" t="s">
        <v>292</v>
      </c>
      <c r="D391" s="29" t="s">
        <v>34</v>
      </c>
      <c r="E391" s="30">
        <v>37</v>
      </c>
      <c r="F391" s="57">
        <v>0</v>
      </c>
      <c r="G391" s="22">
        <f>E391+F391</f>
        <v>37</v>
      </c>
      <c r="H391" s="30"/>
      <c r="I391" s="22">
        <f>F391*H391</f>
        <v>0</v>
      </c>
      <c r="J391" s="30"/>
      <c r="K391" s="30">
        <v>0</v>
      </c>
    </row>
    <row r="392" spans="1:11" s="28" customFormat="1" ht="15.75" customHeight="1" x14ac:dyDescent="0.2">
      <c r="A392" s="26" t="s">
        <v>1</v>
      </c>
      <c r="B392" s="26"/>
      <c r="C392" s="26" t="s">
        <v>172</v>
      </c>
      <c r="D392" s="26" t="s">
        <v>1</v>
      </c>
      <c r="E392" s="27"/>
      <c r="F392" s="56"/>
      <c r="G392" s="27"/>
      <c r="H392" s="27"/>
      <c r="I392" s="27"/>
      <c r="J392" s="27"/>
      <c r="K392" s="27"/>
    </row>
    <row r="393" spans="1:11" ht="32.25" x14ac:dyDescent="0.2">
      <c r="A393" s="21" t="s">
        <v>1</v>
      </c>
      <c r="B393" s="21"/>
      <c r="C393" s="21" t="s">
        <v>340</v>
      </c>
      <c r="D393" s="21" t="s">
        <v>34</v>
      </c>
      <c r="E393" s="22">
        <v>120</v>
      </c>
      <c r="F393" s="57">
        <v>0</v>
      </c>
      <c r="G393" s="22">
        <f>E393+F393</f>
        <v>120</v>
      </c>
      <c r="H393" s="22"/>
      <c r="I393" s="22">
        <f>F393*H393</f>
        <v>0</v>
      </c>
      <c r="J393" s="22"/>
      <c r="K393" s="22">
        <v>0</v>
      </c>
    </row>
    <row r="394" spans="1:11" s="28" customFormat="1" ht="23.25" x14ac:dyDescent="0.2">
      <c r="A394" s="26" t="s">
        <v>1</v>
      </c>
      <c r="B394" s="26"/>
      <c r="C394" s="26" t="s">
        <v>333</v>
      </c>
      <c r="D394" s="26" t="s">
        <v>1</v>
      </c>
      <c r="E394" s="27"/>
      <c r="F394" s="56"/>
      <c r="G394" s="27"/>
      <c r="H394" s="27"/>
      <c r="I394" s="27"/>
      <c r="J394" s="27"/>
      <c r="K394" s="27"/>
    </row>
    <row r="395" spans="1:11" s="28" customFormat="1" x14ac:dyDescent="0.2">
      <c r="A395" s="29" t="s">
        <v>1</v>
      </c>
      <c r="B395" s="29"/>
      <c r="C395" s="29" t="s">
        <v>173</v>
      </c>
      <c r="D395" s="29" t="s">
        <v>10</v>
      </c>
      <c r="E395" s="30">
        <v>10</v>
      </c>
      <c r="F395" s="57">
        <v>0</v>
      </c>
      <c r="G395" s="22">
        <f>E395+F395</f>
        <v>10</v>
      </c>
      <c r="H395" s="30"/>
      <c r="I395" s="22">
        <f>F395*H395</f>
        <v>0</v>
      </c>
      <c r="J395" s="30"/>
      <c r="K395" s="30">
        <v>0</v>
      </c>
    </row>
    <row r="396" spans="1:11" s="28" customFormat="1" x14ac:dyDescent="0.2">
      <c r="A396" s="26" t="s">
        <v>1</v>
      </c>
      <c r="B396" s="26"/>
      <c r="C396" s="26" t="s">
        <v>174</v>
      </c>
      <c r="D396" s="26" t="s">
        <v>1</v>
      </c>
      <c r="E396" s="27"/>
      <c r="F396" s="56"/>
      <c r="G396" s="27"/>
      <c r="H396" s="27"/>
      <c r="I396" s="27"/>
      <c r="J396" s="27"/>
      <c r="K396" s="27"/>
    </row>
    <row r="397" spans="1:11" s="28" customFormat="1" x14ac:dyDescent="0.2">
      <c r="A397" s="29" t="s">
        <v>1</v>
      </c>
      <c r="B397" s="29"/>
      <c r="C397" s="29" t="s">
        <v>334</v>
      </c>
      <c r="D397" s="29" t="s">
        <v>34</v>
      </c>
      <c r="E397" s="30">
        <v>120</v>
      </c>
      <c r="F397" s="57">
        <v>0</v>
      </c>
      <c r="G397" s="22">
        <f t="shared" ref="G397:G398" si="73">E397+F397</f>
        <v>120</v>
      </c>
      <c r="H397" s="30"/>
      <c r="I397" s="22">
        <f>F397*H397</f>
        <v>0</v>
      </c>
      <c r="J397" s="30"/>
      <c r="K397" s="30">
        <v>0</v>
      </c>
    </row>
    <row r="398" spans="1:11" s="28" customFormat="1" x14ac:dyDescent="0.2">
      <c r="A398" s="29"/>
      <c r="B398" s="29"/>
      <c r="C398" s="29" t="s">
        <v>335</v>
      </c>
      <c r="D398" s="29" t="s">
        <v>34</v>
      </c>
      <c r="E398" s="30">
        <v>37</v>
      </c>
      <c r="F398" s="57">
        <v>0</v>
      </c>
      <c r="G398" s="22">
        <f t="shared" si="73"/>
        <v>37</v>
      </c>
      <c r="H398" s="30"/>
      <c r="I398" s="22">
        <f>F398*H398</f>
        <v>0</v>
      </c>
      <c r="J398" s="30"/>
      <c r="K398" s="30">
        <v>0</v>
      </c>
    </row>
    <row r="399" spans="1:11" s="28" customFormat="1" ht="25.5" customHeight="1" x14ac:dyDescent="0.2">
      <c r="A399" s="26" t="s">
        <v>1</v>
      </c>
      <c r="B399" s="26"/>
      <c r="C399" s="26" t="s">
        <v>175</v>
      </c>
      <c r="D399" s="26" t="s">
        <v>1</v>
      </c>
      <c r="E399" s="27"/>
      <c r="F399" s="56"/>
      <c r="G399" s="27"/>
      <c r="H399" s="27"/>
      <c r="I399" s="27"/>
      <c r="J399" s="27"/>
      <c r="K399" s="27"/>
    </row>
    <row r="400" spans="1:11" s="28" customFormat="1" x14ac:dyDescent="0.2">
      <c r="A400" s="29" t="s">
        <v>1</v>
      </c>
      <c r="B400" s="29"/>
      <c r="C400" s="29" t="s">
        <v>176</v>
      </c>
      <c r="D400" s="29" t="s">
        <v>34</v>
      </c>
      <c r="E400" s="30">
        <v>74</v>
      </c>
      <c r="F400" s="57">
        <v>0</v>
      </c>
      <c r="G400" s="22">
        <f>E400+F400</f>
        <v>74</v>
      </c>
      <c r="H400" s="30"/>
      <c r="I400" s="22">
        <f>F400*H400</f>
        <v>0</v>
      </c>
      <c r="J400" s="30"/>
      <c r="K400" s="30">
        <v>0</v>
      </c>
    </row>
    <row r="401" spans="1:11" s="28" customFormat="1" x14ac:dyDescent="0.2">
      <c r="A401" s="26" t="s">
        <v>1</v>
      </c>
      <c r="B401" s="26"/>
      <c r="C401" s="26" t="s">
        <v>177</v>
      </c>
      <c r="D401" s="26" t="s">
        <v>1</v>
      </c>
      <c r="E401" s="27"/>
      <c r="F401" s="56"/>
      <c r="G401" s="27"/>
      <c r="H401" s="27"/>
      <c r="I401" s="27"/>
      <c r="J401" s="27"/>
      <c r="K401" s="27"/>
    </row>
    <row r="402" spans="1:11" ht="21.75" x14ac:dyDescent="0.2">
      <c r="A402" s="21" t="s">
        <v>1</v>
      </c>
      <c r="B402" s="21"/>
      <c r="C402" s="21" t="s">
        <v>178</v>
      </c>
      <c r="D402" s="21" t="s">
        <v>34</v>
      </c>
      <c r="E402" s="22">
        <v>120</v>
      </c>
      <c r="F402" s="57">
        <v>0</v>
      </c>
      <c r="G402" s="22">
        <f>E402+F402</f>
        <v>120</v>
      </c>
      <c r="H402" s="22"/>
      <c r="I402" s="22">
        <f>F402*H402</f>
        <v>0</v>
      </c>
      <c r="J402" s="22"/>
      <c r="K402" s="22">
        <v>0</v>
      </c>
    </row>
    <row r="403" spans="1:11" s="28" customFormat="1" x14ac:dyDescent="0.2">
      <c r="A403" s="26" t="s">
        <v>1</v>
      </c>
      <c r="B403" s="26"/>
      <c r="C403" s="26" t="s">
        <v>177</v>
      </c>
      <c r="D403" s="26" t="s">
        <v>1</v>
      </c>
      <c r="E403" s="27"/>
      <c r="F403" s="56"/>
      <c r="G403" s="27"/>
      <c r="H403" s="27"/>
      <c r="I403" s="27"/>
      <c r="J403" s="27"/>
      <c r="K403" s="27"/>
    </row>
    <row r="404" spans="1:11" ht="21.75" x14ac:dyDescent="0.2">
      <c r="A404" s="21" t="s">
        <v>1</v>
      </c>
      <c r="B404" s="21"/>
      <c r="C404" s="21" t="s">
        <v>336</v>
      </c>
      <c r="D404" s="21" t="s">
        <v>34</v>
      </c>
      <c r="E404" s="22">
        <v>37</v>
      </c>
      <c r="F404" s="57">
        <v>0</v>
      </c>
      <c r="G404" s="22">
        <f>E404+F404</f>
        <v>37</v>
      </c>
      <c r="H404" s="22"/>
      <c r="I404" s="22">
        <f>F404*H404</f>
        <v>0</v>
      </c>
      <c r="J404" s="22"/>
      <c r="K404" s="22">
        <v>0</v>
      </c>
    </row>
    <row r="405" spans="1:11" s="28" customFormat="1" x14ac:dyDescent="0.2">
      <c r="A405" s="26" t="s">
        <v>1</v>
      </c>
      <c r="B405" s="26"/>
      <c r="C405" s="26" t="s">
        <v>179</v>
      </c>
      <c r="D405" s="26" t="s">
        <v>1</v>
      </c>
      <c r="E405" s="27"/>
      <c r="F405" s="56"/>
      <c r="G405" s="27"/>
      <c r="H405" s="27"/>
      <c r="I405" s="27"/>
      <c r="J405" s="27"/>
      <c r="K405" s="27"/>
    </row>
    <row r="406" spans="1:11" ht="21.75" x14ac:dyDescent="0.2">
      <c r="A406" s="21" t="s">
        <v>1</v>
      </c>
      <c r="B406" s="21"/>
      <c r="C406" s="21" t="s">
        <v>180</v>
      </c>
      <c r="D406" s="21" t="s">
        <v>156</v>
      </c>
      <c r="E406" s="22">
        <v>157</v>
      </c>
      <c r="F406" s="57">
        <v>0</v>
      </c>
      <c r="G406" s="22">
        <f>E406+F406</f>
        <v>157</v>
      </c>
      <c r="H406" s="22"/>
      <c r="I406" s="22">
        <f>F406*H406</f>
        <v>0</v>
      </c>
      <c r="J406" s="22"/>
      <c r="K406" s="22">
        <v>0</v>
      </c>
    </row>
    <row r="407" spans="1:11" s="28" customFormat="1" x14ac:dyDescent="0.2">
      <c r="A407" s="26" t="s">
        <v>1</v>
      </c>
      <c r="B407" s="26"/>
      <c r="C407" s="26" t="s">
        <v>337</v>
      </c>
      <c r="D407" s="26" t="s">
        <v>1</v>
      </c>
      <c r="E407" s="27"/>
      <c r="F407" s="56"/>
      <c r="G407" s="27"/>
      <c r="H407" s="27"/>
      <c r="I407" s="27"/>
      <c r="J407" s="27"/>
      <c r="K407" s="27"/>
    </row>
    <row r="408" spans="1:11" x14ac:dyDescent="0.2">
      <c r="A408" s="21" t="s">
        <v>1</v>
      </c>
      <c r="B408" s="21"/>
      <c r="C408" s="21" t="s">
        <v>338</v>
      </c>
      <c r="D408" s="21" t="s">
        <v>167</v>
      </c>
      <c r="E408" s="22">
        <v>4.5999999999999996</v>
      </c>
      <c r="F408" s="57">
        <v>0</v>
      </c>
      <c r="G408" s="22">
        <f>E408+F408</f>
        <v>4.5999999999999996</v>
      </c>
      <c r="H408" s="22"/>
      <c r="I408" s="22">
        <f>F408*H408</f>
        <v>0</v>
      </c>
      <c r="J408" s="22"/>
      <c r="K408" s="22">
        <v>0</v>
      </c>
    </row>
    <row r="409" spans="1:11" s="28" customFormat="1" x14ac:dyDescent="0.2">
      <c r="A409" s="26" t="s">
        <v>1</v>
      </c>
      <c r="B409" s="26"/>
      <c r="C409" s="26" t="s">
        <v>181</v>
      </c>
      <c r="D409" s="26" t="s">
        <v>1</v>
      </c>
      <c r="E409" s="27"/>
      <c r="F409" s="56"/>
      <c r="G409" s="27"/>
      <c r="H409" s="27"/>
      <c r="I409" s="27"/>
      <c r="J409" s="27"/>
      <c r="K409" s="27"/>
    </row>
    <row r="410" spans="1:11" x14ac:dyDescent="0.2">
      <c r="A410" s="21" t="s">
        <v>1</v>
      </c>
      <c r="B410" s="21"/>
      <c r="C410" s="21" t="s">
        <v>182</v>
      </c>
      <c r="D410" s="21" t="s">
        <v>10</v>
      </c>
      <c r="E410" s="22">
        <v>1</v>
      </c>
      <c r="F410" s="57">
        <v>0</v>
      </c>
      <c r="G410" s="22">
        <f>E410+F410</f>
        <v>1</v>
      </c>
      <c r="H410" s="22"/>
      <c r="I410" s="22">
        <f>F410*H410</f>
        <v>0</v>
      </c>
      <c r="J410" s="22"/>
      <c r="K410" s="22">
        <v>0</v>
      </c>
    </row>
    <row r="411" spans="1:11" s="28" customFormat="1" ht="23.25" x14ac:dyDescent="0.2">
      <c r="A411" s="26" t="s">
        <v>1</v>
      </c>
      <c r="B411" s="26"/>
      <c r="C411" s="26" t="s">
        <v>183</v>
      </c>
      <c r="D411" s="26" t="s">
        <v>1</v>
      </c>
      <c r="E411" s="27"/>
      <c r="F411" s="56"/>
      <c r="G411" s="27"/>
      <c r="H411" s="27"/>
      <c r="I411" s="27"/>
      <c r="J411" s="27"/>
      <c r="K411" s="27"/>
    </row>
    <row r="412" spans="1:11" x14ac:dyDescent="0.2">
      <c r="A412" s="21" t="s">
        <v>1</v>
      </c>
      <c r="B412" s="21"/>
      <c r="C412" s="21" t="s">
        <v>339</v>
      </c>
      <c r="D412" s="21" t="s">
        <v>10</v>
      </c>
      <c r="E412" s="22">
        <v>10</v>
      </c>
      <c r="F412" s="57">
        <v>0</v>
      </c>
      <c r="G412" s="22">
        <f>E412+F412</f>
        <v>10</v>
      </c>
      <c r="H412" s="22"/>
      <c r="I412" s="22">
        <f>F412*H412</f>
        <v>0</v>
      </c>
      <c r="J412" s="22"/>
      <c r="K412" s="22">
        <v>0</v>
      </c>
    </row>
    <row r="413" spans="1:11" ht="28.5" x14ac:dyDescent="0.2">
      <c r="A413" s="17" t="s">
        <v>1</v>
      </c>
      <c r="B413" s="17"/>
      <c r="C413" s="17" t="s">
        <v>184</v>
      </c>
      <c r="D413" s="17" t="s">
        <v>1</v>
      </c>
      <c r="E413" s="18"/>
      <c r="F413" s="54"/>
      <c r="G413" s="18"/>
      <c r="H413" s="18"/>
      <c r="I413" s="18">
        <f>SUM(I383:I412)</f>
        <v>0</v>
      </c>
      <c r="J413" s="18"/>
      <c r="K413" s="18"/>
    </row>
    <row r="414" spans="1:11" x14ac:dyDescent="0.2">
      <c r="A414" s="21" t="s">
        <v>1</v>
      </c>
      <c r="B414" s="21"/>
      <c r="C414" s="21" t="s">
        <v>1</v>
      </c>
      <c r="D414" s="21" t="s">
        <v>1</v>
      </c>
      <c r="E414" s="22"/>
      <c r="F414" s="57"/>
      <c r="G414" s="22"/>
      <c r="H414" s="22"/>
      <c r="I414" s="22"/>
      <c r="J414" s="22"/>
      <c r="K414" s="22"/>
    </row>
    <row r="415" spans="1:11" ht="14.25" x14ac:dyDescent="0.2">
      <c r="A415" s="21" t="s">
        <v>1</v>
      </c>
      <c r="B415" s="17"/>
      <c r="C415" s="17" t="s">
        <v>374</v>
      </c>
      <c r="D415" s="17" t="s">
        <v>1</v>
      </c>
      <c r="E415" s="18"/>
      <c r="F415" s="54"/>
      <c r="G415" s="18"/>
      <c r="H415" s="18"/>
      <c r="I415" s="18"/>
      <c r="J415" s="18"/>
      <c r="K415" s="18"/>
    </row>
    <row r="416" spans="1:11" ht="21.75" x14ac:dyDescent="0.2">
      <c r="A416" s="21" t="s">
        <v>1</v>
      </c>
      <c r="B416" s="21"/>
      <c r="C416" s="21" t="s">
        <v>341</v>
      </c>
      <c r="D416" s="21" t="s">
        <v>132</v>
      </c>
      <c r="E416" s="22">
        <v>180</v>
      </c>
      <c r="F416" s="57">
        <v>0</v>
      </c>
      <c r="G416" s="22">
        <f>E416+F416</f>
        <v>180</v>
      </c>
      <c r="H416" s="22"/>
      <c r="I416" s="22"/>
      <c r="J416" s="22"/>
      <c r="K416" s="22">
        <f>J416*F416</f>
        <v>0</v>
      </c>
    </row>
    <row r="417" spans="1:11" ht="21.75" x14ac:dyDescent="0.2">
      <c r="A417" s="21" t="s">
        <v>1</v>
      </c>
      <c r="B417" s="21"/>
      <c r="C417" s="21" t="s">
        <v>342</v>
      </c>
      <c r="D417" s="21" t="s">
        <v>113</v>
      </c>
      <c r="E417" s="22">
        <v>1</v>
      </c>
      <c r="F417" s="57">
        <v>0</v>
      </c>
      <c r="G417" s="22">
        <f>E417+F417</f>
        <v>1</v>
      </c>
      <c r="H417" s="22"/>
      <c r="I417" s="22"/>
      <c r="J417" s="22"/>
      <c r="K417" s="22">
        <v>0</v>
      </c>
    </row>
    <row r="418" spans="1:11" ht="14.25" x14ac:dyDescent="0.2">
      <c r="A418" s="21" t="s">
        <v>1</v>
      </c>
      <c r="B418" s="17"/>
      <c r="C418" s="17" t="s">
        <v>375</v>
      </c>
      <c r="D418" s="17" t="s">
        <v>1</v>
      </c>
      <c r="E418" s="18"/>
      <c r="F418" s="54"/>
      <c r="G418" s="18"/>
      <c r="H418" s="18"/>
      <c r="I418" s="18"/>
      <c r="J418" s="18"/>
      <c r="K418" s="18">
        <f>SUM(K416:K417)</f>
        <v>0</v>
      </c>
    </row>
    <row r="419" spans="1:11" ht="13.5" thickBot="1" x14ac:dyDescent="0.25"/>
    <row r="420" spans="1:11" ht="43.5" customHeight="1" thickBot="1" x14ac:dyDescent="0.25">
      <c r="C420" s="62" t="s">
        <v>395</v>
      </c>
      <c r="D420" s="63"/>
      <c r="E420" s="63"/>
      <c r="F420" s="63"/>
      <c r="G420" s="63"/>
      <c r="H420" s="65"/>
      <c r="I420" s="65"/>
      <c r="J420" s="65"/>
      <c r="K420" s="66"/>
    </row>
  </sheetData>
  <mergeCells count="1">
    <mergeCell ref="C420:K420"/>
  </mergeCells>
  <phoneticPr fontId="0" type="noConversion"/>
  <pageMargins left="0.78740157480314965" right="0.78740157480314965" top="0.59055118110236227" bottom="0.43307086614173229" header="0.51181102362204722" footer="0.31496062992125984"/>
  <pageSetup paperSize="9" scale="75" orientation="portrait" horizontalDpi="200" verticalDpi="200" r:id="rId1"/>
  <headerFooter alignWithMargins="0">
    <oddFooter>&amp;RD.1.4.9. strana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Rekapitulace</vt:lpstr>
      <vt:lpstr>Rozpočet</vt:lpstr>
    </vt:vector>
  </TitlesOfParts>
  <Company>JK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Ondřej Tichý</dc:creator>
  <cp:lastModifiedBy>Ondřej Tichý</cp:lastModifiedBy>
  <cp:lastPrinted>2014-05-09T10:04:14Z</cp:lastPrinted>
  <dcterms:created xsi:type="dcterms:W3CDTF">2011-08-10T05:48:46Z</dcterms:created>
  <dcterms:modified xsi:type="dcterms:W3CDTF">2014-05-09T10:28:38Z</dcterms:modified>
</cp:coreProperties>
</file>